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975606\Downloads\"/>
    </mc:Choice>
  </mc:AlternateContent>
  <bookViews>
    <workbookView xWindow="0" yWindow="0" windowWidth="28800" windowHeight="12330" activeTab="1"/>
  </bookViews>
  <sheets>
    <sheet name="Respostas ao formulário 1" sheetId="1" r:id="rId1"/>
    <sheet name="TABELAS" sheetId="2" r:id="rId2"/>
    <sheet name="GRAFICOS" sheetId="3" r:id="rId3"/>
  </sheets>
  <definedNames>
    <definedName name="_xlnm._FilterDatabase" localSheetId="0" hidden="1">'Respostas ao formulário 1'!$A$1:$Y$32</definedName>
  </definedNames>
  <calcPr calcId="162913"/>
</workbook>
</file>

<file path=xl/calcChain.xml><?xml version="1.0" encoding="utf-8"?>
<calcChain xmlns="http://schemas.openxmlformats.org/spreadsheetml/2006/main">
  <c r="P6" i="2" l="1"/>
  <c r="P5" i="2" s="1"/>
  <c r="P4" i="2" s="1"/>
  <c r="P3" i="2" s="1"/>
  <c r="P7" i="2"/>
  <c r="P8" i="2"/>
  <c r="P9" i="2"/>
  <c r="O8" i="2"/>
  <c r="O9" i="2"/>
  <c r="O7" i="2"/>
  <c r="O6" i="2" s="1"/>
  <c r="O5" i="2" s="1"/>
  <c r="O4" i="2" s="1"/>
  <c r="O3" i="2" s="1"/>
  <c r="N4" i="2"/>
  <c r="N5" i="2"/>
  <c r="N6" i="2" s="1"/>
  <c r="N7" i="2" s="1"/>
  <c r="N8" i="2" s="1"/>
  <c r="N9" i="2" s="1"/>
  <c r="N3" i="2"/>
  <c r="M4" i="2"/>
  <c r="M5" i="2"/>
  <c r="M6" i="2"/>
  <c r="M7" i="2"/>
  <c r="M8" i="2"/>
  <c r="M9" i="2" s="1"/>
  <c r="M3" i="2"/>
  <c r="L3" i="2"/>
  <c r="L4" i="2"/>
  <c r="L5" i="2"/>
  <c r="L6" i="2"/>
  <c r="L7" i="2"/>
  <c r="L8" i="2"/>
  <c r="L9" i="2"/>
  <c r="L10" i="2"/>
  <c r="K10" i="2"/>
  <c r="K4" i="2"/>
  <c r="K5" i="2"/>
  <c r="K6" i="2"/>
  <c r="K7" i="2"/>
  <c r="K8" i="2"/>
  <c r="K9" i="2"/>
  <c r="K3" i="2"/>
  <c r="H4" i="2"/>
  <c r="H5" i="2"/>
  <c r="H6" i="2"/>
  <c r="H7" i="2"/>
  <c r="H8" i="2"/>
  <c r="H3" i="2"/>
  <c r="G8" i="2"/>
  <c r="G4" i="2"/>
  <c r="G5" i="2"/>
  <c r="G6" i="2"/>
  <c r="G7" i="2"/>
  <c r="G3" i="2"/>
  <c r="C4" i="2"/>
  <c r="C5" i="2"/>
  <c r="C6" i="2"/>
  <c r="C7" i="2"/>
  <c r="C8" i="2"/>
  <c r="C3" i="2"/>
  <c r="D32" i="1"/>
  <c r="D31" i="1"/>
  <c r="D30" i="1"/>
  <c r="D29" i="1"/>
  <c r="C9" i="2" l="1"/>
  <c r="D9" i="2" s="1"/>
  <c r="D7" i="2"/>
  <c r="D5" i="2"/>
  <c r="D3" i="2"/>
  <c r="D8" i="2"/>
  <c r="D4" i="2"/>
  <c r="D6" i="2"/>
</calcChain>
</file>

<file path=xl/sharedStrings.xml><?xml version="1.0" encoding="utf-8"?>
<sst xmlns="http://schemas.openxmlformats.org/spreadsheetml/2006/main" count="310" uniqueCount="131">
  <si>
    <t>Carimbo de data/hora</t>
  </si>
  <si>
    <t>Endereço de e-mail</t>
  </si>
  <si>
    <t>Nome completo</t>
  </si>
  <si>
    <t>Idade (em anos)</t>
  </si>
  <si>
    <t>Perfil</t>
  </si>
  <si>
    <t>Qual cidade leciona?</t>
  </si>
  <si>
    <t>Nível de ensino que leciona atualmente?</t>
  </si>
  <si>
    <t>Formação</t>
  </si>
  <si>
    <t>Titulação</t>
  </si>
  <si>
    <t xml:space="preserve">Leciona a quanto tempo? </t>
  </si>
  <si>
    <t>Já leciona?</t>
  </si>
  <si>
    <t>Qual instituição estuda?</t>
  </si>
  <si>
    <t>Ano de ingresso no curso?</t>
  </si>
  <si>
    <t>Ano provável de término do curso?</t>
  </si>
  <si>
    <t>Meio de locomoção até o IFRN-SPP</t>
  </si>
  <si>
    <t>Em uma escala de zero (0) a dez (10) onde zero significa nenhuma afinidade e dez significa total afinidade com o uso de computadores, marque a opção que mais se enquadra com seu perfil</t>
  </si>
  <si>
    <t>Em uma escala de zero (0) a dez (10) onde zero significa nenhuma afinidade e dez significa total afinidade com o uso de editor de texto (Word), marque a opção que mais se enquadra com seu perfil</t>
  </si>
  <si>
    <t>Em uma escala de zero (0) a dez (10) onde zero significa nenhuma afinidade e dez significa total afinidade com o uso de softwares de apresentação de slides (Power Point), marque a opção que mais se enquadra com seu perfil</t>
  </si>
  <si>
    <t>Em uma escala de zero (0) a dez (10) onde zero significa nenhuma afinidade e dez significa total afinidade com o uso de planilhas eletrônicas (Excel), marque a opção que mais se enquadra com seu perfil</t>
  </si>
  <si>
    <t>Dos programas abaixo, marque os que você já conhece:</t>
  </si>
  <si>
    <t>Você está ciente de que o curso ocorrerá todas as quintas-feiras, das 7h às 9h15, até dezembro/2018?</t>
  </si>
  <si>
    <t>Você está ciente que só receberá certificado se houver, no mínimo, 75% de presença e obter, no mínimo, 60 pontos na avaliação do curso?</t>
  </si>
  <si>
    <t>joaocmmarquespp1@gmail.com</t>
  </si>
  <si>
    <t>João Cassimiro Marques</t>
  </si>
  <si>
    <t>Professor da rede estadual de ensino em São Paulo do Potengi</t>
  </si>
  <si>
    <t>Ensino médio (1ª a 3ª série)</t>
  </si>
  <si>
    <t>3º grau em matemática</t>
  </si>
  <si>
    <t>Graduado</t>
  </si>
  <si>
    <t>De 21 a 30 anos</t>
  </si>
  <si>
    <t>Carro próprio</t>
  </si>
  <si>
    <t>Movie Maker</t>
  </si>
  <si>
    <t>Sim</t>
  </si>
  <si>
    <t>prof.robsouza133@gmail.com</t>
  </si>
  <si>
    <t>Robson Cleton de Souza Silva</t>
  </si>
  <si>
    <t>Estudante da Licenciatura em Matemática</t>
  </si>
  <si>
    <t>UFRN</t>
  </si>
  <si>
    <t>Ônibus escolar</t>
  </si>
  <si>
    <t>GeoGebra</t>
  </si>
  <si>
    <t>danineti07@gmail.com</t>
  </si>
  <si>
    <t>Adanilson wellington de moura dias</t>
  </si>
  <si>
    <t>Professor de outra cidade</t>
  </si>
  <si>
    <t>Ensino fundamental - anos finais (5° a 9°)</t>
  </si>
  <si>
    <t>Licenciatura em Matemática</t>
  </si>
  <si>
    <t>De 5 e 10 anos</t>
  </si>
  <si>
    <t>ademirsantamaria@globomail.com</t>
  </si>
  <si>
    <t>Ademir Antonio da Costa</t>
  </si>
  <si>
    <t>De 11 a 20 anos</t>
  </si>
  <si>
    <t>profenego@gmail.com</t>
  </si>
  <si>
    <t>Francisco de Assis da Silva</t>
  </si>
  <si>
    <t>Ensino médio (1ª a 3ª série), Ensino superior</t>
  </si>
  <si>
    <t>Pedagogia e Concluindo Licenciatura em Matemática PARFOR/UFRN</t>
  </si>
  <si>
    <t>Especialista</t>
  </si>
  <si>
    <t>Mototáxi</t>
  </si>
  <si>
    <t>nirlenadantas33@gmail.com</t>
  </si>
  <si>
    <t>Nirlena Carla Peteira Dantas</t>
  </si>
  <si>
    <t>Pós-graduanda do curso de alfabetização+neurociência nas interfaces da educ. Integral</t>
  </si>
  <si>
    <t>A pé</t>
  </si>
  <si>
    <t>Poly</t>
  </si>
  <si>
    <t>karina.marqes@hotmail.com</t>
  </si>
  <si>
    <t>Karima Marques Cardoso</t>
  </si>
  <si>
    <t>Pós-graduanda em matemática p ens. Médio</t>
  </si>
  <si>
    <t>esanfernandes@gmail.com</t>
  </si>
  <si>
    <t>EDIVAN SANTOS FERNANDES</t>
  </si>
  <si>
    <t>Professor da rede municipal de ensino em São Paulo do Potengi</t>
  </si>
  <si>
    <t>Carona</t>
  </si>
  <si>
    <t>herisson@outlook.com</t>
  </si>
  <si>
    <t>Herisson de Oliveira Bezerra</t>
  </si>
  <si>
    <t>Professor da rede particular de ensino em São Paulo do Potengi</t>
  </si>
  <si>
    <t>Licenciatura em Geografia</t>
  </si>
  <si>
    <t>profariosvaldo@ho.com</t>
  </si>
  <si>
    <t xml:space="preserve">Ariosvaldo Francisco da Silva </t>
  </si>
  <si>
    <t>Ensino fundamental - anos finais (5° a 9°), Ensino médio (1ª a 3ª série)</t>
  </si>
  <si>
    <t>fs_medeiros@yahoo.com.br</t>
  </si>
  <si>
    <t>FRANCISCO SILVA MEDEIROS</t>
  </si>
  <si>
    <t>olimpiojosemarconi@gmail.com</t>
  </si>
  <si>
    <t>José Marconi Olimpio</t>
  </si>
  <si>
    <t>expeditoberg@hotmail.com</t>
  </si>
  <si>
    <t>EXPEDITO DE ARAUJO VAN DEN BERG</t>
  </si>
  <si>
    <t>EDUCACAO FISICA</t>
  </si>
  <si>
    <t>Jose Marconi Olimpio</t>
  </si>
  <si>
    <t>dougllas.201028@gmail.com</t>
  </si>
  <si>
    <t xml:space="preserve">Emanuel Dougllas da Silva </t>
  </si>
  <si>
    <t>Valeriogatinho2@gmail.com</t>
  </si>
  <si>
    <t xml:space="preserve">Valério Bento da Silva </t>
  </si>
  <si>
    <t>Ensino fundamental - anos iniciais (1º a 4º)</t>
  </si>
  <si>
    <t xml:space="preserve">Pedagogia </t>
  </si>
  <si>
    <t>janilsonmsales@gmail.com</t>
  </si>
  <si>
    <t>JANILSON MARCIO DE SALES</t>
  </si>
  <si>
    <t>Não</t>
  </si>
  <si>
    <t>IFRN</t>
  </si>
  <si>
    <t>Edivan Santos Fernandes</t>
  </si>
  <si>
    <t>Natal e Sao paulo do potengi</t>
  </si>
  <si>
    <t>jgoncalvesfarias@yahoo.com.br</t>
  </si>
  <si>
    <t>JOSÉ GONÇALVES DE FARIAS</t>
  </si>
  <si>
    <t>IBRAPES NATAL RN</t>
  </si>
  <si>
    <t>dancleitonpaulino86@yahoo.com</t>
  </si>
  <si>
    <t>Dancleiton Paulino de Araujo</t>
  </si>
  <si>
    <t xml:space="preserve">Formado em Matemática </t>
  </si>
  <si>
    <t>mdouglasjp@hotmail.com</t>
  </si>
  <si>
    <t>FRANCISCO CARLOS DOS SANTOS</t>
  </si>
  <si>
    <t>PROFESSOR AMIGO DA ESCOLA - MATEMÁTICA</t>
  </si>
  <si>
    <t>josebarrosj1976@bol.com.br</t>
  </si>
  <si>
    <t>José Barros Júnior</t>
  </si>
  <si>
    <t>Barcelona</t>
  </si>
  <si>
    <t>josimarelias81@gmail.com</t>
  </si>
  <si>
    <t>Josimar Elias da Silva</t>
  </si>
  <si>
    <t>Letras</t>
  </si>
  <si>
    <t>Táxi</t>
  </si>
  <si>
    <t>Ensino médio completo</t>
  </si>
  <si>
    <t>wagner_rodrigues2004@hotmail.com</t>
  </si>
  <si>
    <t>Wagner rodrigues da cruz</t>
  </si>
  <si>
    <t>Ensino medio completo</t>
  </si>
  <si>
    <t>joao.saturnino@ifrn.edu.br</t>
  </si>
  <si>
    <t>JOÃO SATURNINO DA SILVA NETO</t>
  </si>
  <si>
    <t>Professor da rede federal de ensino</t>
  </si>
  <si>
    <t>Mestre</t>
  </si>
  <si>
    <t>Meio de transporte</t>
  </si>
  <si>
    <t>Total</t>
  </si>
  <si>
    <t>fa</t>
  </si>
  <si>
    <t>fr</t>
  </si>
  <si>
    <t xml:space="preserve"> Movie Maker</t>
  </si>
  <si>
    <t xml:space="preserve"> Poly</t>
  </si>
  <si>
    <t xml:space="preserve"> Winplot</t>
  </si>
  <si>
    <t xml:space="preserve"> Tabulae</t>
  </si>
  <si>
    <t>Softwares</t>
  </si>
  <si>
    <t>Nota</t>
  </si>
  <si>
    <r>
      <t>F</t>
    </r>
    <r>
      <rPr>
        <sz val="10"/>
        <color rgb="FF000000"/>
        <rFont val="Calibri"/>
        <family val="2"/>
      </rPr>
      <t>↓</t>
    </r>
  </si>
  <si>
    <r>
      <t>F</t>
    </r>
    <r>
      <rPr>
        <sz val="10"/>
        <color rgb="FF000000"/>
        <rFont val="Calibri"/>
        <family val="2"/>
      </rPr>
      <t>↓%</t>
    </r>
  </si>
  <si>
    <t>-</t>
  </si>
  <si>
    <t>F↑</t>
  </si>
  <si>
    <t>F↑%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</si>
</sst>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\ h:mm:ss"/>
    <numFmt numFmtId="165" formatCode="0.0"/>
  </numFmts>
  <fonts count="4" x14ac:knownFonts="1">
    <font>
      <sz val="10"/>
      <color rgb="FF000000"/>
      <name val="Arial"/>
    </font>
    <font>
      <sz val="10"/>
      <name val="Arial"/>
    </font>
    <font>
      <sz val="10"/>
      <color rgb="FF000000"/>
      <name val="Arial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164" fontId="1" fillId="0" borderId="0" xfId="0" applyNumberFormat="1" applyFont="1" applyAlignment="1"/>
    <xf numFmtId="0" fontId="1" fillId="0" borderId="0" xfId="0" applyFont="1" applyAlignment="1"/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/>
    <xf numFmtId="0" fontId="1" fillId="0" borderId="2" xfId="0" applyFont="1" applyBorder="1" applyAlignment="1"/>
    <xf numFmtId="0" fontId="0" fillId="0" borderId="0" xfId="0" applyFont="1" applyBorder="1" applyAlignment="1"/>
    <xf numFmtId="0" fontId="0" fillId="0" borderId="3" xfId="0" applyFont="1" applyBorder="1" applyAlignment="1"/>
    <xf numFmtId="165" fontId="0" fillId="0" borderId="3" xfId="0" applyNumberFormat="1" applyFont="1" applyBorder="1" applyAlignment="1"/>
    <xf numFmtId="0" fontId="0" fillId="2" borderId="0" xfId="0" applyFont="1" applyFill="1" applyAlignment="1"/>
    <xf numFmtId="0" fontId="0" fillId="3" borderId="0" xfId="0" applyFont="1" applyFill="1" applyAlignment="1"/>
    <xf numFmtId="0" fontId="0" fillId="4" borderId="0" xfId="0" applyFont="1" applyFill="1" applyAlignment="1"/>
    <xf numFmtId="0" fontId="0" fillId="5" borderId="0" xfId="0" applyFont="1" applyFill="1" applyAlignment="1"/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2" fillId="0" borderId="0" xfId="0" applyFont="1" applyBorder="1" applyAlignment="1"/>
    <xf numFmtId="0" fontId="2" fillId="0" borderId="3" xfId="0" applyFont="1" applyFill="1" applyBorder="1" applyAlignment="1"/>
    <xf numFmtId="1" fontId="0" fillId="0" borderId="3" xfId="0" applyNumberFormat="1" applyFont="1" applyBorder="1" applyAlignment="1">
      <alignment horizontal="center"/>
    </xf>
    <xf numFmtId="0" fontId="0" fillId="0" borderId="4" xfId="0" applyFont="1" applyBorder="1" applyAlignment="1"/>
    <xf numFmtId="0" fontId="2" fillId="0" borderId="1" xfId="0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5" fontId="0" fillId="0" borderId="1" xfId="0" applyNumberFormat="1" applyFont="1" applyBorder="1" applyAlignment="1"/>
    <xf numFmtId="0" fontId="0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jpg"/><Relationship Id="rId7" Type="http://schemas.openxmlformats.org/officeDocument/2006/relationships/image" Target="../media/image5.jp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image" Target="../media/image4.png"/><Relationship Id="rId5" Type="http://schemas.openxmlformats.org/officeDocument/2006/relationships/image" Target="../media/image3.jpg"/><Relationship Id="rId4" Type="http://schemas.openxmlformats.org/officeDocument/2006/relationships/image" Target="../media/image2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TABELAS!$D$2</c:f>
              <c:strCache>
                <c:ptCount val="1"/>
                <c:pt idx="0">
                  <c:v>fr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4-5C07-4749-A00C-43F424BB7633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3-5C07-4749-A00C-43F424BB7633}"/>
              </c:ext>
            </c:extLst>
          </c:dPt>
          <c:dPt>
            <c:idx val="2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2-5C07-4749-A00C-43F424BB7633}"/>
              </c:ext>
            </c:extLst>
          </c:dPt>
          <c:dPt>
            <c:idx val="3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1-5C07-4749-A00C-43F424BB7633}"/>
              </c:ext>
            </c:extLst>
          </c:dPt>
          <c:dPt>
            <c:idx val="4"/>
            <c:invertIfNegative val="0"/>
            <c:bubble3D val="0"/>
            <c:spPr>
              <a:blipFill>
                <a:blip xmlns:r="http://schemas.openxmlformats.org/officeDocument/2006/relationships" r:embed="rId7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5-5C07-4749-A00C-43F424BB7633}"/>
              </c:ext>
            </c:extLst>
          </c:dPt>
          <c:dPt>
            <c:idx val="5"/>
            <c:invertIfNegative val="0"/>
            <c:bubble3D val="0"/>
            <c:spPr>
              <a:blipFill>
                <a:blip xmlns:r="http://schemas.openxmlformats.org/officeDocument/2006/relationships" r:embed="rId8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6-5C07-4749-A00C-43F424BB7633}"/>
              </c:ext>
            </c:extLst>
          </c:dPt>
          <c:cat>
            <c:strRef>
              <c:f>TABELAS!$B$3:$B$8</c:f>
              <c:strCache>
                <c:ptCount val="6"/>
                <c:pt idx="0">
                  <c:v>Carro próprio</c:v>
                </c:pt>
                <c:pt idx="1">
                  <c:v>Ônibus escolar</c:v>
                </c:pt>
                <c:pt idx="2">
                  <c:v>Mototáxi</c:v>
                </c:pt>
                <c:pt idx="3">
                  <c:v>Táxi</c:v>
                </c:pt>
                <c:pt idx="4">
                  <c:v>A pé</c:v>
                </c:pt>
                <c:pt idx="5">
                  <c:v>Carona</c:v>
                </c:pt>
              </c:strCache>
            </c:strRef>
          </c:cat>
          <c:val>
            <c:numRef>
              <c:f>TABELAS!$D$3:$D$8</c:f>
              <c:numCache>
                <c:formatCode>0.0</c:formatCode>
                <c:ptCount val="6"/>
                <c:pt idx="0">
                  <c:v>55.555555555555557</c:v>
                </c:pt>
                <c:pt idx="1">
                  <c:v>7.4074074074074066</c:v>
                </c:pt>
                <c:pt idx="2">
                  <c:v>14.814814814814813</c:v>
                </c:pt>
                <c:pt idx="3">
                  <c:v>11.111111111111111</c:v>
                </c:pt>
                <c:pt idx="4">
                  <c:v>3.7037037037037033</c:v>
                </c:pt>
                <c:pt idx="5">
                  <c:v>7.4074074074074066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7-4749-A00C-43F424BB7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"/>
        <c:axId val="2022082032"/>
        <c:axId val="2022085776"/>
      </c:barChart>
      <c:catAx>
        <c:axId val="2022082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22085776"/>
        <c:crosses val="autoZero"/>
        <c:auto val="1"/>
        <c:lblAlgn val="ctr"/>
        <c:lblOffset val="100"/>
        <c:noMultiLvlLbl val="0"/>
      </c:catAx>
      <c:valAx>
        <c:axId val="2022085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2208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376406</xdr:colOff>
      <xdr:row>0</xdr:row>
      <xdr:rowOff>114302</xdr:rowOff>
    </xdr:from>
    <xdr:to>
      <xdr:col>8</xdr:col>
      <xdr:colOff>424031</xdr:colOff>
      <xdr:row>17</xdr:row>
      <xdr:rowOff>93907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32"/>
  <sheetViews>
    <sheetView topLeftCell="O1" zoomScale="370" zoomScaleNormal="370" workbookViewId="0">
      <pane ySplit="1" topLeftCell="A2" activePane="bottomLeft" state="frozen"/>
      <selection pane="bottomLeft" activeCell="P1" sqref="P1"/>
    </sheetView>
  </sheetViews>
  <sheetFormatPr defaultColWidth="14.42578125" defaultRowHeight="15.75" customHeight="1" x14ac:dyDescent="0.2"/>
  <cols>
    <col min="1" max="2" width="21.5703125" customWidth="1"/>
    <col min="3" max="3" width="40" customWidth="1"/>
    <col min="4" max="4" width="15.7109375" customWidth="1"/>
    <col min="5" max="5" width="74" customWidth="1"/>
    <col min="6" max="6" width="21.5703125" customWidth="1"/>
    <col min="7" max="7" width="61.28515625" customWidth="1"/>
    <col min="8" max="31" width="21.5703125" customWidth="1"/>
  </cols>
  <sheetData>
    <row r="1" spans="1:25" ht="15.7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X1" t="s">
        <v>20</v>
      </c>
      <c r="Y1" t="s">
        <v>21</v>
      </c>
    </row>
    <row r="2" spans="1:25" ht="15.75" customHeight="1" x14ac:dyDescent="0.2">
      <c r="A2" s="1">
        <v>43165.63199765046</v>
      </c>
      <c r="B2" s="2" t="s">
        <v>65</v>
      </c>
      <c r="C2" s="2" t="s">
        <v>66</v>
      </c>
      <c r="D2" s="2">
        <v>25</v>
      </c>
      <c r="E2" s="2" t="s">
        <v>67</v>
      </c>
      <c r="G2" s="2" t="s">
        <v>41</v>
      </c>
      <c r="H2" s="2" t="s">
        <v>68</v>
      </c>
      <c r="I2" s="2" t="s">
        <v>27</v>
      </c>
      <c r="J2" s="2" t="s">
        <v>43</v>
      </c>
      <c r="O2" s="2" t="s">
        <v>29</v>
      </c>
      <c r="P2" s="2">
        <v>10</v>
      </c>
      <c r="Q2" s="2">
        <v>10</v>
      </c>
      <c r="R2" s="2">
        <v>10</v>
      </c>
      <c r="S2" s="2">
        <v>7</v>
      </c>
      <c r="T2" s="2" t="s">
        <v>30</v>
      </c>
      <c r="U2" s="2"/>
      <c r="V2" s="2"/>
      <c r="W2" s="2"/>
      <c r="X2" s="2"/>
      <c r="Y2" s="2" t="s">
        <v>31</v>
      </c>
    </row>
    <row r="3" spans="1:25" ht="15.75" customHeight="1" x14ac:dyDescent="0.2">
      <c r="A3" s="1">
        <v>43164.976971226853</v>
      </c>
      <c r="B3" s="2" t="s">
        <v>32</v>
      </c>
      <c r="C3" s="2" t="s">
        <v>33</v>
      </c>
      <c r="D3" s="2">
        <v>26</v>
      </c>
      <c r="E3" s="2" t="s">
        <v>34</v>
      </c>
      <c r="K3" s="2" t="s">
        <v>31</v>
      </c>
      <c r="L3" s="2" t="s">
        <v>35</v>
      </c>
      <c r="M3" s="2">
        <v>2017</v>
      </c>
      <c r="N3" s="2">
        <v>2021</v>
      </c>
      <c r="O3" s="2" t="s">
        <v>36</v>
      </c>
      <c r="P3" s="2">
        <v>9</v>
      </c>
      <c r="Q3" s="2">
        <v>9</v>
      </c>
      <c r="R3" s="2">
        <v>9</v>
      </c>
      <c r="S3" s="2">
        <v>5</v>
      </c>
      <c r="T3" s="2" t="s">
        <v>37</v>
      </c>
      <c r="U3" s="2"/>
      <c r="V3" s="2"/>
      <c r="W3" s="2"/>
      <c r="X3" s="2"/>
      <c r="Y3" s="2" t="s">
        <v>31</v>
      </c>
    </row>
    <row r="4" spans="1:25" ht="15.75" customHeight="1" x14ac:dyDescent="0.2">
      <c r="A4" s="1">
        <v>43165.018833043985</v>
      </c>
      <c r="B4" s="2" t="s">
        <v>38</v>
      </c>
      <c r="C4" s="2" t="s">
        <v>39</v>
      </c>
      <c r="D4" s="2">
        <v>30</v>
      </c>
      <c r="E4" s="2" t="s">
        <v>40</v>
      </c>
      <c r="G4" s="2" t="s">
        <v>41</v>
      </c>
      <c r="H4" s="2" t="s">
        <v>42</v>
      </c>
      <c r="I4" s="2" t="s">
        <v>27</v>
      </c>
      <c r="J4" s="2" t="s">
        <v>43</v>
      </c>
      <c r="O4" s="2" t="s">
        <v>29</v>
      </c>
      <c r="P4" s="2">
        <v>10</v>
      </c>
      <c r="Q4" s="2">
        <v>10</v>
      </c>
      <c r="R4" s="2">
        <v>10</v>
      </c>
      <c r="S4" s="2">
        <v>8</v>
      </c>
      <c r="T4" s="2" t="s">
        <v>30</v>
      </c>
      <c r="U4" s="2"/>
      <c r="V4" s="2"/>
      <c r="W4" s="2"/>
      <c r="X4" s="2"/>
      <c r="Y4" s="2" t="s">
        <v>31</v>
      </c>
    </row>
    <row r="5" spans="1:25" ht="15.75" customHeight="1" x14ac:dyDescent="0.2">
      <c r="A5" s="1">
        <v>43165.968989502318</v>
      </c>
      <c r="B5" s="2" t="s">
        <v>38</v>
      </c>
      <c r="C5" s="2" t="s">
        <v>39</v>
      </c>
      <c r="D5" s="2">
        <v>30</v>
      </c>
      <c r="E5" s="2" t="s">
        <v>40</v>
      </c>
      <c r="G5" s="2" t="s">
        <v>41</v>
      </c>
      <c r="H5" s="2" t="s">
        <v>42</v>
      </c>
      <c r="I5" s="2" t="s">
        <v>27</v>
      </c>
      <c r="J5" s="2" t="s">
        <v>43</v>
      </c>
      <c r="O5" s="2" t="s">
        <v>29</v>
      </c>
      <c r="P5" s="2">
        <v>10</v>
      </c>
      <c r="Q5" s="2">
        <v>10</v>
      </c>
      <c r="R5" s="2">
        <v>8</v>
      </c>
      <c r="S5" s="2">
        <v>7</v>
      </c>
      <c r="T5" s="2" t="s">
        <v>30</v>
      </c>
      <c r="U5" s="2"/>
      <c r="V5" s="2"/>
      <c r="W5" s="2"/>
      <c r="X5" s="2"/>
      <c r="Y5" s="2" t="s">
        <v>31</v>
      </c>
    </row>
    <row r="6" spans="1:25" ht="15.75" customHeight="1" x14ac:dyDescent="0.2">
      <c r="A6" s="1">
        <v>43174.60136763889</v>
      </c>
      <c r="B6" s="2" t="s">
        <v>80</v>
      </c>
      <c r="C6" s="2" t="s">
        <v>81</v>
      </c>
      <c r="D6" s="2">
        <v>31</v>
      </c>
      <c r="E6" s="2" t="s">
        <v>34</v>
      </c>
      <c r="K6" s="2" t="s">
        <v>31</v>
      </c>
      <c r="L6" s="2" t="s">
        <v>35</v>
      </c>
      <c r="M6" s="2">
        <v>2018</v>
      </c>
      <c r="N6" s="2">
        <v>2022</v>
      </c>
      <c r="O6" s="2" t="s">
        <v>52</v>
      </c>
      <c r="P6" s="2">
        <v>8</v>
      </c>
      <c r="Q6" s="2">
        <v>7</v>
      </c>
      <c r="R6" s="2">
        <v>6</v>
      </c>
      <c r="S6" s="2">
        <v>5</v>
      </c>
      <c r="T6" s="2" t="s">
        <v>37</v>
      </c>
      <c r="U6" s="2"/>
      <c r="V6" s="2"/>
      <c r="W6" s="2"/>
      <c r="X6" s="2"/>
      <c r="Y6" s="2" t="s">
        <v>31</v>
      </c>
    </row>
    <row r="7" spans="1:25" ht="15.75" customHeight="1" x14ac:dyDescent="0.2">
      <c r="A7" s="1">
        <v>43198.473665694444</v>
      </c>
      <c r="B7" s="2" t="s">
        <v>95</v>
      </c>
      <c r="C7" s="2" t="s">
        <v>96</v>
      </c>
      <c r="D7" s="2">
        <v>31</v>
      </c>
      <c r="E7" s="2" t="s">
        <v>97</v>
      </c>
      <c r="O7" s="2" t="s">
        <v>29</v>
      </c>
      <c r="P7" s="2">
        <v>6</v>
      </c>
      <c r="Q7" s="2">
        <v>5</v>
      </c>
      <c r="R7" s="2">
        <v>5</v>
      </c>
      <c r="S7" s="2">
        <v>4</v>
      </c>
      <c r="T7" s="2" t="s">
        <v>37</v>
      </c>
      <c r="U7" s="2"/>
      <c r="V7" s="2"/>
      <c r="W7" s="2"/>
      <c r="X7" s="2"/>
      <c r="Y7" s="2" t="s">
        <v>31</v>
      </c>
    </row>
    <row r="8" spans="1:25" ht="15.75" customHeight="1" x14ac:dyDescent="0.2">
      <c r="A8" s="1">
        <v>43225.355537731477</v>
      </c>
      <c r="B8" s="2" t="s">
        <v>109</v>
      </c>
      <c r="C8" s="2" t="s">
        <v>110</v>
      </c>
      <c r="D8" s="2">
        <v>33</v>
      </c>
      <c r="E8" s="2" t="s">
        <v>111</v>
      </c>
      <c r="O8" s="2" t="s">
        <v>107</v>
      </c>
      <c r="P8" s="2">
        <v>5</v>
      </c>
      <c r="Q8" s="2">
        <v>5</v>
      </c>
      <c r="R8" s="2">
        <v>5</v>
      </c>
      <c r="S8" s="2">
        <v>5</v>
      </c>
      <c r="T8" s="2" t="s">
        <v>57</v>
      </c>
      <c r="U8" s="2" t="s">
        <v>120</v>
      </c>
      <c r="V8" s="2"/>
      <c r="W8" s="2"/>
      <c r="X8" s="2"/>
      <c r="Y8" s="2" t="s">
        <v>31</v>
      </c>
    </row>
    <row r="9" spans="1:25" ht="15.75" customHeight="1" x14ac:dyDescent="0.2">
      <c r="A9" s="1">
        <v>43186.476299282411</v>
      </c>
      <c r="B9" s="2" t="s">
        <v>86</v>
      </c>
      <c r="C9" s="2" t="s">
        <v>87</v>
      </c>
      <c r="D9" s="2">
        <v>34</v>
      </c>
      <c r="E9" s="2" t="s">
        <v>34</v>
      </c>
      <c r="K9" s="2" t="s">
        <v>88</v>
      </c>
      <c r="L9" s="2" t="s">
        <v>89</v>
      </c>
      <c r="M9" s="2">
        <v>2016</v>
      </c>
      <c r="N9" s="2">
        <v>2020</v>
      </c>
      <c r="O9" s="2" t="s">
        <v>52</v>
      </c>
      <c r="P9" s="2">
        <v>8</v>
      </c>
      <c r="Q9" s="2">
        <v>6</v>
      </c>
      <c r="R9" s="2">
        <v>5</v>
      </c>
      <c r="S9" s="2">
        <v>6</v>
      </c>
      <c r="T9" s="2" t="s">
        <v>30</v>
      </c>
      <c r="U9" s="2"/>
      <c r="V9" s="2"/>
      <c r="W9" s="2"/>
      <c r="X9" s="2"/>
      <c r="Y9" s="2" t="s">
        <v>31</v>
      </c>
    </row>
    <row r="10" spans="1:25" ht="15.75" customHeight="1" x14ac:dyDescent="0.2">
      <c r="A10" s="1">
        <v>43224.910516562501</v>
      </c>
      <c r="B10" s="2" t="s">
        <v>104</v>
      </c>
      <c r="C10" s="2" t="s">
        <v>105</v>
      </c>
      <c r="D10" s="2">
        <v>36</v>
      </c>
      <c r="E10" s="2" t="s">
        <v>40</v>
      </c>
      <c r="F10" s="2" t="s">
        <v>103</v>
      </c>
      <c r="G10" s="2" t="s">
        <v>41</v>
      </c>
      <c r="H10" s="2" t="s">
        <v>106</v>
      </c>
      <c r="I10" s="2" t="s">
        <v>27</v>
      </c>
      <c r="J10" s="2" t="s">
        <v>43</v>
      </c>
      <c r="O10" s="2" t="s">
        <v>107</v>
      </c>
      <c r="P10" s="2">
        <v>5</v>
      </c>
      <c r="Q10" s="2">
        <v>5</v>
      </c>
      <c r="R10" s="2">
        <v>5</v>
      </c>
      <c r="S10" s="2">
        <v>2</v>
      </c>
      <c r="T10" s="2" t="s">
        <v>37</v>
      </c>
      <c r="U10" s="2" t="s">
        <v>121</v>
      </c>
      <c r="V10" s="2" t="s">
        <v>120</v>
      </c>
      <c r="W10" s="2"/>
      <c r="X10" s="2"/>
      <c r="Y10" s="2" t="s">
        <v>31</v>
      </c>
    </row>
    <row r="11" spans="1:25" ht="15.75" customHeight="1" x14ac:dyDescent="0.2">
      <c r="A11" s="1">
        <v>43224.91241931713</v>
      </c>
      <c r="B11" s="2" t="s">
        <v>104</v>
      </c>
      <c r="C11" s="2" t="s">
        <v>105</v>
      </c>
      <c r="D11" s="2">
        <v>36</v>
      </c>
      <c r="E11" s="2" t="s">
        <v>108</v>
      </c>
      <c r="O11" s="2" t="s">
        <v>107</v>
      </c>
      <c r="P11" s="2">
        <v>5</v>
      </c>
      <c r="Q11" s="2">
        <v>5</v>
      </c>
      <c r="R11" s="2">
        <v>5</v>
      </c>
      <c r="S11" s="2">
        <v>3</v>
      </c>
      <c r="T11" s="2" t="s">
        <v>37</v>
      </c>
      <c r="U11" s="2" t="s">
        <v>121</v>
      </c>
      <c r="V11" s="2" t="s">
        <v>120</v>
      </c>
      <c r="W11" s="2"/>
      <c r="X11" s="2"/>
      <c r="Y11" s="2" t="s">
        <v>31</v>
      </c>
    </row>
    <row r="12" spans="1:25" ht="15.75" customHeight="1" x14ac:dyDescent="0.2">
      <c r="A12" s="1">
        <v>43227.94645476852</v>
      </c>
      <c r="B12" s="2" t="s">
        <v>112</v>
      </c>
      <c r="C12" s="2" t="s">
        <v>113</v>
      </c>
      <c r="D12" s="2">
        <v>36</v>
      </c>
      <c r="E12" s="2" t="s">
        <v>114</v>
      </c>
      <c r="G12" s="2" t="s">
        <v>25</v>
      </c>
      <c r="H12" s="2" t="s">
        <v>42</v>
      </c>
      <c r="I12" s="2" t="s">
        <v>115</v>
      </c>
      <c r="J12" s="2" t="s">
        <v>43</v>
      </c>
      <c r="O12" s="2" t="s">
        <v>29</v>
      </c>
      <c r="P12" s="2">
        <v>10</v>
      </c>
      <c r="Q12" s="2">
        <v>10</v>
      </c>
      <c r="R12" s="2">
        <v>10</v>
      </c>
      <c r="S12" s="2">
        <v>8</v>
      </c>
      <c r="T12" s="2" t="s">
        <v>37</v>
      </c>
      <c r="U12" s="2" t="s">
        <v>122</v>
      </c>
      <c r="V12" s="2" t="s">
        <v>120</v>
      </c>
      <c r="W12" s="2"/>
      <c r="X12" s="2"/>
      <c r="Y12" s="2" t="s">
        <v>31</v>
      </c>
    </row>
    <row r="13" spans="1:25" ht="15.75" customHeight="1" x14ac:dyDescent="0.2">
      <c r="A13" s="1">
        <v>43165.303283067129</v>
      </c>
      <c r="B13" s="2" t="s">
        <v>53</v>
      </c>
      <c r="C13" s="2" t="s">
        <v>54</v>
      </c>
      <c r="D13" s="2">
        <v>37</v>
      </c>
      <c r="E13" s="2" t="s">
        <v>55</v>
      </c>
      <c r="O13" s="2" t="s">
        <v>56</v>
      </c>
      <c r="P13" s="2">
        <v>10</v>
      </c>
      <c r="Q13" s="2">
        <v>10</v>
      </c>
      <c r="R13" s="2">
        <v>10</v>
      </c>
      <c r="S13" s="2">
        <v>10</v>
      </c>
      <c r="T13" s="2" t="s">
        <v>57</v>
      </c>
      <c r="U13" s="2"/>
      <c r="V13" s="2"/>
      <c r="W13" s="2"/>
      <c r="X13" s="2"/>
      <c r="Y13" s="2" t="s">
        <v>31</v>
      </c>
    </row>
    <row r="14" spans="1:25" ht="15.75" customHeight="1" x14ac:dyDescent="0.2">
      <c r="A14" s="1">
        <v>43165.32258857639</v>
      </c>
      <c r="B14" s="2" t="s">
        <v>58</v>
      </c>
      <c r="C14" s="2" t="s">
        <v>59</v>
      </c>
      <c r="D14" s="2">
        <v>38</v>
      </c>
      <c r="E14" s="2" t="s">
        <v>60</v>
      </c>
      <c r="O14" s="2" t="s">
        <v>52</v>
      </c>
      <c r="P14" s="2">
        <v>8</v>
      </c>
      <c r="Q14" s="2">
        <v>7</v>
      </c>
      <c r="R14" s="2">
        <v>7</v>
      </c>
      <c r="S14" s="2">
        <v>7</v>
      </c>
      <c r="T14" s="2" t="s">
        <v>57</v>
      </c>
      <c r="U14" s="2"/>
      <c r="V14" s="2"/>
      <c r="W14" s="2"/>
      <c r="X14" s="2"/>
      <c r="Y14" s="2" t="s">
        <v>31</v>
      </c>
    </row>
    <row r="15" spans="1:25" ht="15.75" customHeight="1" x14ac:dyDescent="0.2">
      <c r="A15" s="1">
        <v>43174.626537071759</v>
      </c>
      <c r="B15" s="2" t="s">
        <v>82</v>
      </c>
      <c r="C15" s="2" t="s">
        <v>83</v>
      </c>
      <c r="D15" s="2">
        <v>39</v>
      </c>
      <c r="E15" s="2" t="s">
        <v>63</v>
      </c>
      <c r="G15" s="2" t="s">
        <v>84</v>
      </c>
      <c r="H15" s="2" t="s">
        <v>85</v>
      </c>
      <c r="I15" s="2" t="s">
        <v>51</v>
      </c>
      <c r="J15" s="2" t="s">
        <v>46</v>
      </c>
      <c r="O15" s="2" t="s">
        <v>29</v>
      </c>
      <c r="P15" s="2">
        <v>5</v>
      </c>
      <c r="Q15" s="2">
        <v>5</v>
      </c>
      <c r="R15" s="2">
        <v>1</v>
      </c>
      <c r="S15" s="2">
        <v>1</v>
      </c>
      <c r="T15" s="2" t="s">
        <v>37</v>
      </c>
      <c r="U15" s="2"/>
      <c r="V15" s="2"/>
      <c r="W15" s="2"/>
      <c r="X15" s="2"/>
      <c r="Y15" s="2" t="s">
        <v>31</v>
      </c>
    </row>
    <row r="16" spans="1:25" ht="15.75" customHeight="1" x14ac:dyDescent="0.2">
      <c r="A16" s="1">
        <v>43165.300907789351</v>
      </c>
      <c r="B16" s="2" t="s">
        <v>47</v>
      </c>
      <c r="C16" s="2" t="s">
        <v>48</v>
      </c>
      <c r="D16" s="2">
        <v>40</v>
      </c>
      <c r="E16" s="2" t="s">
        <v>40</v>
      </c>
      <c r="G16" s="2" t="s">
        <v>49</v>
      </c>
      <c r="H16" s="2" t="s">
        <v>50</v>
      </c>
      <c r="I16" s="2" t="s">
        <v>51</v>
      </c>
      <c r="J16" s="2" t="s">
        <v>46</v>
      </c>
      <c r="O16" s="2" t="s">
        <v>52</v>
      </c>
      <c r="P16" s="2">
        <v>10</v>
      </c>
      <c r="Q16" s="2">
        <v>10</v>
      </c>
      <c r="R16" s="2">
        <v>8</v>
      </c>
      <c r="S16" s="2">
        <v>7</v>
      </c>
      <c r="T16" s="2" t="s">
        <v>37</v>
      </c>
      <c r="U16" s="2" t="s">
        <v>121</v>
      </c>
      <c r="V16" s="2" t="s">
        <v>122</v>
      </c>
      <c r="W16" s="2" t="s">
        <v>120</v>
      </c>
      <c r="X16" s="2"/>
      <c r="Y16" s="2" t="s">
        <v>31</v>
      </c>
    </row>
    <row r="17" spans="1:25" ht="15.75" customHeight="1" x14ac:dyDescent="0.2">
      <c r="A17" s="1">
        <v>43173.713998935185</v>
      </c>
      <c r="B17" s="2" t="s">
        <v>76</v>
      </c>
      <c r="C17" s="2" t="s">
        <v>77</v>
      </c>
      <c r="D17" s="2">
        <v>40</v>
      </c>
      <c r="E17" s="2" t="s">
        <v>24</v>
      </c>
      <c r="G17" s="2" t="s">
        <v>71</v>
      </c>
      <c r="H17" s="2" t="s">
        <v>78</v>
      </c>
      <c r="I17" s="2" t="s">
        <v>27</v>
      </c>
      <c r="J17" s="2" t="s">
        <v>46</v>
      </c>
      <c r="O17" s="2" t="s">
        <v>29</v>
      </c>
      <c r="P17" s="2">
        <v>10</v>
      </c>
      <c r="Q17" s="2">
        <v>9</v>
      </c>
      <c r="R17" s="2">
        <v>5</v>
      </c>
      <c r="S17" s="2">
        <v>8</v>
      </c>
      <c r="T17" s="2" t="s">
        <v>30</v>
      </c>
      <c r="U17" s="2"/>
      <c r="V17" s="2"/>
      <c r="W17" s="2"/>
      <c r="X17" s="2"/>
      <c r="Y17" s="2" t="s">
        <v>31</v>
      </c>
    </row>
    <row r="18" spans="1:25" ht="15.75" customHeight="1" x14ac:dyDescent="0.2">
      <c r="A18" s="1">
        <v>43211.944763148145</v>
      </c>
      <c r="B18" s="2" t="s">
        <v>101</v>
      </c>
      <c r="C18" s="2" t="s">
        <v>102</v>
      </c>
      <c r="D18" s="2">
        <v>41</v>
      </c>
      <c r="E18" s="2" t="s">
        <v>40</v>
      </c>
      <c r="F18" s="2" t="s">
        <v>103</v>
      </c>
      <c r="G18" s="2" t="s">
        <v>25</v>
      </c>
      <c r="H18" s="2" t="s">
        <v>42</v>
      </c>
      <c r="I18" s="2" t="s">
        <v>51</v>
      </c>
      <c r="J18" s="2" t="s">
        <v>46</v>
      </c>
      <c r="O18" s="2" t="s">
        <v>29</v>
      </c>
      <c r="P18" s="2">
        <v>4</v>
      </c>
      <c r="Q18" s="2">
        <v>4</v>
      </c>
      <c r="R18" s="2">
        <v>4</v>
      </c>
      <c r="S18" s="2">
        <v>2</v>
      </c>
      <c r="T18" s="2" t="s">
        <v>37</v>
      </c>
      <c r="U18" s="2"/>
      <c r="V18" s="2"/>
      <c r="W18" s="2"/>
      <c r="X18" s="2"/>
      <c r="Y18" s="2" t="s">
        <v>31</v>
      </c>
    </row>
    <row r="19" spans="1:25" ht="15.75" customHeight="1" x14ac:dyDescent="0.2">
      <c r="A19" s="1">
        <v>43197.840991446763</v>
      </c>
      <c r="B19" s="2" t="s">
        <v>92</v>
      </c>
      <c r="C19" s="2" t="s">
        <v>93</v>
      </c>
      <c r="D19" s="2">
        <v>44</v>
      </c>
      <c r="E19" s="2" t="s">
        <v>34</v>
      </c>
      <c r="K19" s="2" t="s">
        <v>31</v>
      </c>
      <c r="L19" s="2" t="s">
        <v>94</v>
      </c>
      <c r="M19" s="2">
        <v>2015</v>
      </c>
      <c r="N19" s="2">
        <v>2019</v>
      </c>
      <c r="O19" s="2" t="s">
        <v>29</v>
      </c>
      <c r="P19" s="2">
        <v>5</v>
      </c>
      <c r="Q19" s="2">
        <v>5</v>
      </c>
      <c r="R19" s="2">
        <v>5</v>
      </c>
      <c r="S19" s="2">
        <v>4</v>
      </c>
      <c r="T19" s="2" t="s">
        <v>37</v>
      </c>
      <c r="U19" s="2"/>
      <c r="V19" s="2"/>
      <c r="W19" s="2"/>
      <c r="X19" s="2"/>
      <c r="Y19" s="2" t="s">
        <v>31</v>
      </c>
    </row>
    <row r="20" spans="1:25" ht="15.75" customHeight="1" x14ac:dyDescent="0.2">
      <c r="A20" s="1">
        <v>43165.359184236113</v>
      </c>
      <c r="B20" s="2" t="s">
        <v>61</v>
      </c>
      <c r="C20" s="2" t="s">
        <v>62</v>
      </c>
      <c r="D20" s="2">
        <v>45</v>
      </c>
      <c r="E20" s="2" t="s">
        <v>63</v>
      </c>
      <c r="G20" s="2" t="s">
        <v>41</v>
      </c>
      <c r="H20" s="2" t="s">
        <v>42</v>
      </c>
      <c r="I20" s="2" t="s">
        <v>27</v>
      </c>
      <c r="J20" s="2" t="s">
        <v>28</v>
      </c>
      <c r="O20" s="2" t="s">
        <v>64</v>
      </c>
      <c r="P20" s="2">
        <v>10</v>
      </c>
      <c r="Q20" s="2">
        <v>10</v>
      </c>
      <c r="R20" s="2">
        <v>5</v>
      </c>
      <c r="S20" s="2">
        <v>8</v>
      </c>
      <c r="T20" s="2" t="s">
        <v>37</v>
      </c>
      <c r="U20" s="2" t="s">
        <v>121</v>
      </c>
      <c r="V20" s="2" t="s">
        <v>122</v>
      </c>
      <c r="W20" s="2" t="s">
        <v>120</v>
      </c>
      <c r="X20" s="2" t="s">
        <v>123</v>
      </c>
      <c r="Y20" s="2" t="s">
        <v>31</v>
      </c>
    </row>
    <row r="21" spans="1:25" ht="15.75" customHeight="1" x14ac:dyDescent="0.2">
      <c r="A21" s="1">
        <v>43186.513245046299</v>
      </c>
      <c r="B21" s="2" t="s">
        <v>61</v>
      </c>
      <c r="C21" s="2" t="s">
        <v>90</v>
      </c>
      <c r="D21" s="2">
        <v>45</v>
      </c>
      <c r="E21" s="2" t="s">
        <v>40</v>
      </c>
      <c r="F21" s="2" t="s">
        <v>91</v>
      </c>
      <c r="G21" s="2" t="s">
        <v>41</v>
      </c>
      <c r="H21" s="2" t="s">
        <v>42</v>
      </c>
      <c r="I21" s="2" t="s">
        <v>27</v>
      </c>
      <c r="J21" s="2" t="s">
        <v>46</v>
      </c>
      <c r="O21" s="2" t="s">
        <v>29</v>
      </c>
      <c r="P21" s="2">
        <v>10</v>
      </c>
      <c r="Q21" s="2">
        <v>8</v>
      </c>
      <c r="R21" s="2">
        <v>6</v>
      </c>
      <c r="S21" s="2">
        <v>8</v>
      </c>
      <c r="T21" s="2" t="s">
        <v>37</v>
      </c>
      <c r="U21" s="2" t="s">
        <v>121</v>
      </c>
      <c r="V21" s="2"/>
      <c r="W21" s="2"/>
      <c r="X21" s="2"/>
      <c r="Y21" s="2" t="s">
        <v>31</v>
      </c>
    </row>
    <row r="22" spans="1:25" ht="15.75" customHeight="1" x14ac:dyDescent="0.2">
      <c r="A22" s="1">
        <v>43164.973128078709</v>
      </c>
      <c r="B22" s="2" t="s">
        <v>22</v>
      </c>
      <c r="C22" s="2" t="s">
        <v>23</v>
      </c>
      <c r="D22" s="2">
        <v>47</v>
      </c>
      <c r="E22" s="2" t="s">
        <v>24</v>
      </c>
      <c r="G22" s="2" t="s">
        <v>25</v>
      </c>
      <c r="H22" s="2" t="s">
        <v>26</v>
      </c>
      <c r="I22" s="2" t="s">
        <v>27</v>
      </c>
      <c r="J22" s="2" t="s">
        <v>28</v>
      </c>
      <c r="O22" s="2" t="s">
        <v>29</v>
      </c>
      <c r="P22" s="2">
        <v>7</v>
      </c>
      <c r="Q22" s="2">
        <v>8</v>
      </c>
      <c r="R22" s="2">
        <v>6</v>
      </c>
      <c r="S22" s="2">
        <v>2</v>
      </c>
      <c r="T22" s="2" t="s">
        <v>30</v>
      </c>
      <c r="U22" s="2"/>
      <c r="V22" s="2"/>
      <c r="W22" s="2"/>
      <c r="X22" s="2"/>
      <c r="Y22" s="2" t="s">
        <v>31</v>
      </c>
    </row>
    <row r="23" spans="1:25" ht="15.75" customHeight="1" x14ac:dyDescent="0.2">
      <c r="A23" s="1">
        <v>43166.459707025468</v>
      </c>
      <c r="B23" s="2" t="s">
        <v>74</v>
      </c>
      <c r="C23" s="2" t="s">
        <v>75</v>
      </c>
      <c r="D23" s="2">
        <v>49</v>
      </c>
      <c r="E23" s="2" t="s">
        <v>24</v>
      </c>
      <c r="G23" s="2" t="s">
        <v>71</v>
      </c>
      <c r="H23" s="2" t="s">
        <v>42</v>
      </c>
      <c r="I23" s="2" t="s">
        <v>51</v>
      </c>
      <c r="J23" s="2" t="s">
        <v>46</v>
      </c>
      <c r="O23" s="2" t="s">
        <v>64</v>
      </c>
      <c r="P23" s="2">
        <v>6</v>
      </c>
      <c r="Q23" s="2">
        <v>4</v>
      </c>
      <c r="R23" s="2">
        <v>4</v>
      </c>
      <c r="S23" s="2">
        <v>0</v>
      </c>
      <c r="T23" s="2" t="s">
        <v>37</v>
      </c>
      <c r="U23" s="2"/>
      <c r="V23" s="2"/>
      <c r="W23" s="2"/>
      <c r="X23" s="2"/>
      <c r="Y23" s="2" t="s">
        <v>31</v>
      </c>
    </row>
    <row r="24" spans="1:25" ht="15.75" customHeight="1" x14ac:dyDescent="0.2">
      <c r="A24" s="1">
        <v>43174.588662650465</v>
      </c>
      <c r="B24" s="2" t="s">
        <v>74</v>
      </c>
      <c r="C24" s="2" t="s">
        <v>79</v>
      </c>
      <c r="D24" s="2">
        <v>49</v>
      </c>
      <c r="E24" s="2" t="s">
        <v>24</v>
      </c>
      <c r="G24" s="2" t="s">
        <v>25</v>
      </c>
      <c r="H24" s="2" t="s">
        <v>42</v>
      </c>
      <c r="I24" s="2" t="s">
        <v>51</v>
      </c>
      <c r="J24" s="2" t="s">
        <v>43</v>
      </c>
      <c r="O24" s="2" t="s">
        <v>29</v>
      </c>
      <c r="P24" s="2">
        <v>5</v>
      </c>
      <c r="Q24" s="2">
        <v>7</v>
      </c>
      <c r="R24" s="2">
        <v>3</v>
      </c>
      <c r="S24" s="2">
        <v>0</v>
      </c>
      <c r="T24" s="2" t="s">
        <v>37</v>
      </c>
      <c r="U24" s="2"/>
      <c r="V24" s="2"/>
      <c r="W24" s="2"/>
      <c r="X24" s="2"/>
      <c r="Y24" s="2" t="s">
        <v>31</v>
      </c>
    </row>
    <row r="25" spans="1:25" ht="15.75" customHeight="1" x14ac:dyDescent="0.2">
      <c r="A25" s="1">
        <v>43165.82825082176</v>
      </c>
      <c r="B25" s="2" t="s">
        <v>69</v>
      </c>
      <c r="C25" s="2" t="s">
        <v>70</v>
      </c>
      <c r="D25" s="2">
        <v>52</v>
      </c>
      <c r="E25" s="2" t="s">
        <v>24</v>
      </c>
      <c r="G25" s="2" t="s">
        <v>71</v>
      </c>
      <c r="H25" s="2" t="s">
        <v>42</v>
      </c>
      <c r="I25" s="2" t="s">
        <v>27</v>
      </c>
      <c r="J25" s="2" t="s">
        <v>28</v>
      </c>
      <c r="O25" s="2" t="s">
        <v>29</v>
      </c>
      <c r="P25" s="2">
        <v>7</v>
      </c>
      <c r="Q25" s="2">
        <v>8</v>
      </c>
      <c r="R25" s="2">
        <v>1</v>
      </c>
      <c r="S25" s="2">
        <v>8</v>
      </c>
      <c r="T25" s="2" t="s">
        <v>37</v>
      </c>
      <c r="U25" s="2"/>
      <c r="V25" s="2"/>
      <c r="W25" s="2"/>
      <c r="X25" s="2"/>
      <c r="Y25" s="2" t="s">
        <v>31</v>
      </c>
    </row>
    <row r="26" spans="1:25" ht="15.75" customHeight="1" x14ac:dyDescent="0.2">
      <c r="A26" s="1">
        <v>43165.854402708334</v>
      </c>
      <c r="B26" s="2" t="s">
        <v>72</v>
      </c>
      <c r="C26" s="2" t="s">
        <v>73</v>
      </c>
      <c r="D26" s="2">
        <v>53</v>
      </c>
      <c r="E26" s="2" t="s">
        <v>40</v>
      </c>
      <c r="G26" s="2" t="s">
        <v>41</v>
      </c>
      <c r="H26" s="2" t="s">
        <v>42</v>
      </c>
      <c r="I26" s="2" t="s">
        <v>27</v>
      </c>
      <c r="J26" s="2" t="s">
        <v>46</v>
      </c>
      <c r="O26" s="2" t="s">
        <v>29</v>
      </c>
      <c r="P26" s="2">
        <v>5</v>
      </c>
      <c r="Q26" s="2">
        <v>7</v>
      </c>
      <c r="R26" s="2">
        <v>2</v>
      </c>
      <c r="S26" s="2">
        <v>4</v>
      </c>
      <c r="T26" s="2" t="s">
        <v>37</v>
      </c>
      <c r="U26" s="2"/>
      <c r="V26" s="2"/>
      <c r="W26" s="2"/>
      <c r="X26" s="2"/>
      <c r="Y26" s="2" t="s">
        <v>31</v>
      </c>
    </row>
    <row r="27" spans="1:25" ht="15.75" customHeight="1" x14ac:dyDescent="0.2">
      <c r="A27" s="1">
        <v>43165.284249583332</v>
      </c>
      <c r="B27" s="2" t="s">
        <v>44</v>
      </c>
      <c r="C27" s="2" t="s">
        <v>45</v>
      </c>
      <c r="D27" s="2">
        <v>56</v>
      </c>
      <c r="E27" s="2" t="s">
        <v>40</v>
      </c>
      <c r="G27" s="2" t="s">
        <v>41</v>
      </c>
      <c r="H27" s="2" t="s">
        <v>42</v>
      </c>
      <c r="I27" s="2" t="s">
        <v>27</v>
      </c>
      <c r="J27" s="2" t="s">
        <v>46</v>
      </c>
      <c r="O27" s="2" t="s">
        <v>29</v>
      </c>
      <c r="P27" s="2">
        <v>8</v>
      </c>
      <c r="Q27" s="2">
        <v>3</v>
      </c>
      <c r="R27" s="2">
        <v>7</v>
      </c>
      <c r="S27" s="2">
        <v>3</v>
      </c>
      <c r="T27" s="2" t="s">
        <v>37</v>
      </c>
      <c r="U27" s="2" t="s">
        <v>123</v>
      </c>
      <c r="V27" s="2"/>
      <c r="W27" s="2"/>
      <c r="X27" s="2"/>
      <c r="Y27" s="2" t="s">
        <v>31</v>
      </c>
    </row>
    <row r="28" spans="1:25" ht="15.75" customHeight="1" x14ac:dyDescent="0.2">
      <c r="A28" s="1">
        <v>43201.761964456018</v>
      </c>
      <c r="B28" s="2" t="s">
        <v>98</v>
      </c>
      <c r="C28" s="2" t="s">
        <v>99</v>
      </c>
      <c r="D28" s="2">
        <v>63</v>
      </c>
      <c r="E28" s="2" t="s">
        <v>100</v>
      </c>
      <c r="O28" s="2" t="s">
        <v>36</v>
      </c>
      <c r="P28" s="2">
        <v>10</v>
      </c>
      <c r="Q28" s="2">
        <v>10</v>
      </c>
      <c r="R28" s="2">
        <v>10</v>
      </c>
      <c r="S28" s="2">
        <v>10</v>
      </c>
      <c r="T28" s="2" t="s">
        <v>30</v>
      </c>
      <c r="U28" s="2"/>
      <c r="V28" s="2"/>
      <c r="W28" s="2"/>
      <c r="X28" s="2"/>
      <c r="Y28" s="2" t="s">
        <v>31</v>
      </c>
    </row>
    <row r="29" spans="1:25" ht="15.75" customHeight="1" x14ac:dyDescent="0.2">
      <c r="D29" s="10">
        <f>_xlfn.MODE.SNGL(D2:D28)</f>
        <v>36</v>
      </c>
    </row>
    <row r="30" spans="1:25" ht="15.75" customHeight="1" x14ac:dyDescent="0.2">
      <c r="D30" s="11">
        <f>MEDIAN(D2:D27)</f>
        <v>38.5</v>
      </c>
    </row>
    <row r="31" spans="1:25" ht="15.75" customHeight="1" x14ac:dyDescent="0.2">
      <c r="D31" s="12">
        <f>AVERAGE(D2:D28)</f>
        <v>40.222222222222221</v>
      </c>
    </row>
    <row r="32" spans="1:25" ht="15.75" customHeight="1" x14ac:dyDescent="0.2">
      <c r="D32" s="13">
        <f>_xlfn.STDEV.P(D2:D28)</f>
        <v>9.2389406693277358</v>
      </c>
    </row>
  </sheetData>
  <autoFilter ref="A1:Y32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showGridLines="0" tabSelected="1" zoomScale="250" zoomScaleNormal="250" workbookViewId="0">
      <selection activeCell="J13" sqref="J13"/>
    </sheetView>
  </sheetViews>
  <sheetFormatPr defaultRowHeight="12.75" x14ac:dyDescent="0.2"/>
  <cols>
    <col min="2" max="2" width="16.5703125" bestFit="1" customWidth="1"/>
    <col min="3" max="3" width="3" bestFit="1" customWidth="1"/>
    <col min="4" max="4" width="5.5703125" bestFit="1" customWidth="1"/>
    <col min="6" max="6" width="11.5703125" bestFit="1" customWidth="1"/>
    <col min="7" max="7" width="3.7109375" customWidth="1"/>
    <col min="12" max="12" width="9.5703125" bestFit="1" customWidth="1"/>
  </cols>
  <sheetData>
    <row r="2" spans="1:16" x14ac:dyDescent="0.2">
      <c r="A2" s="7"/>
      <c r="B2" s="5" t="s">
        <v>116</v>
      </c>
      <c r="C2" s="4" t="s">
        <v>118</v>
      </c>
      <c r="D2" s="8" t="s">
        <v>119</v>
      </c>
      <c r="E2" s="16"/>
      <c r="F2" s="15" t="s">
        <v>124</v>
      </c>
      <c r="G2" s="14" t="s">
        <v>118</v>
      </c>
      <c r="H2" s="17" t="s">
        <v>119</v>
      </c>
      <c r="I2" s="7"/>
      <c r="J2" s="23" t="s">
        <v>125</v>
      </c>
      <c r="K2" s="4" t="s">
        <v>118</v>
      </c>
      <c r="L2" s="4" t="s">
        <v>119</v>
      </c>
      <c r="M2" s="20" t="s">
        <v>126</v>
      </c>
      <c r="N2" s="20" t="s">
        <v>127</v>
      </c>
      <c r="O2" s="20" t="s">
        <v>129</v>
      </c>
      <c r="P2" s="24" t="s">
        <v>130</v>
      </c>
    </row>
    <row r="3" spans="1:16" x14ac:dyDescent="0.2">
      <c r="A3" s="7"/>
      <c r="B3" s="2" t="s">
        <v>29</v>
      </c>
      <c r="C3" s="4">
        <f>COUNTIF('Respostas ao formulário 1'!O$2:O$28,TABELAS!B3)</f>
        <v>15</v>
      </c>
      <c r="D3" s="9">
        <f>C3/C$9*100</f>
        <v>55.555555555555557</v>
      </c>
      <c r="E3" s="7"/>
      <c r="F3" s="6" t="s">
        <v>30</v>
      </c>
      <c r="G3" s="3">
        <f>COUNTIF('Respostas ao formulário 1'!T$2:X$34,TABELAS!F3)</f>
        <v>7</v>
      </c>
      <c r="H3" s="18">
        <f>G3/G$8*100</f>
        <v>21.875</v>
      </c>
      <c r="I3" s="7"/>
      <c r="J3" s="23">
        <v>4</v>
      </c>
      <c r="K3" s="4">
        <f>COUNTIF('Respostas ao formulário 1'!P$2:P$28,TABELAS!J3)</f>
        <v>1</v>
      </c>
      <c r="L3" s="21">
        <f>K3/K$10*100</f>
        <v>3.7037037037037033</v>
      </c>
      <c r="M3" s="4">
        <f>K3</f>
        <v>1</v>
      </c>
      <c r="N3" s="22">
        <f>L3</f>
        <v>3.7037037037037033</v>
      </c>
      <c r="O3" s="3">
        <f t="shared" ref="O3:O7" si="0">O4+K3</f>
        <v>27</v>
      </c>
      <c r="P3" s="9">
        <f t="shared" ref="P3:P7" si="1">P4+L3</f>
        <v>100</v>
      </c>
    </row>
    <row r="4" spans="1:16" x14ac:dyDescent="0.2">
      <c r="A4" s="7"/>
      <c r="B4" s="6" t="s">
        <v>36</v>
      </c>
      <c r="C4" s="4">
        <f>COUNTIF('Respostas ao formulário 1'!O$2:O$28,TABELAS!B4)</f>
        <v>2</v>
      </c>
      <c r="D4" s="9">
        <f t="shared" ref="D4:D9" si="2">C4/C$9*100</f>
        <v>7.4074074074074066</v>
      </c>
      <c r="E4" s="7"/>
      <c r="F4" s="6" t="s">
        <v>37</v>
      </c>
      <c r="G4" s="3">
        <f>COUNTIF('Respostas ao formulário 1'!T$2:X$34,TABELAS!F4)</f>
        <v>17</v>
      </c>
      <c r="H4" s="18">
        <f t="shared" ref="H4:H8" si="3">G4/G$8*100</f>
        <v>53.125</v>
      </c>
      <c r="I4" s="7"/>
      <c r="J4" s="23">
        <v>5</v>
      </c>
      <c r="K4" s="4">
        <f>COUNTIF('Respostas ao formulário 1'!P$2:P$28,TABELAS!J4)</f>
        <v>7</v>
      </c>
      <c r="L4" s="21">
        <f t="shared" ref="L4:L10" si="4">K4/K$10*100</f>
        <v>25.925925925925924</v>
      </c>
      <c r="M4" s="4">
        <f>M3+K4</f>
        <v>8</v>
      </c>
      <c r="N4" s="22">
        <f>N3+L4</f>
        <v>29.629629629629626</v>
      </c>
      <c r="O4" s="3">
        <f t="shared" si="0"/>
        <v>26</v>
      </c>
      <c r="P4" s="9">
        <f t="shared" si="1"/>
        <v>96.296296296296291</v>
      </c>
    </row>
    <row r="5" spans="1:16" x14ac:dyDescent="0.2">
      <c r="A5" s="7"/>
      <c r="B5" s="6" t="s">
        <v>52</v>
      </c>
      <c r="C5" s="4">
        <f>COUNTIF('Respostas ao formulário 1'!O$2:O$28,TABELAS!B5)</f>
        <v>4</v>
      </c>
      <c r="D5" s="9">
        <f t="shared" si="2"/>
        <v>14.814814814814813</v>
      </c>
      <c r="E5" s="7"/>
      <c r="F5" s="6" t="s">
        <v>57</v>
      </c>
      <c r="G5" s="3">
        <f>COUNTIF('Respostas ao formulário 1'!T$2:X$34,TABELAS!F5)</f>
        <v>3</v>
      </c>
      <c r="H5" s="18">
        <f t="shared" si="3"/>
        <v>9.375</v>
      </c>
      <c r="I5" s="7"/>
      <c r="J5" s="23">
        <v>6</v>
      </c>
      <c r="K5" s="4">
        <f>COUNTIF('Respostas ao formulário 1'!P$2:P$28,TABELAS!J5)</f>
        <v>2</v>
      </c>
      <c r="L5" s="21">
        <f t="shared" si="4"/>
        <v>7.4074074074074066</v>
      </c>
      <c r="M5" s="4">
        <f t="shared" ref="M5:M9" si="5">M4+K5</f>
        <v>10</v>
      </c>
      <c r="N5" s="22">
        <f t="shared" ref="N5:N9" si="6">N4+L5</f>
        <v>37.037037037037031</v>
      </c>
      <c r="O5" s="3">
        <f t="shared" si="0"/>
        <v>19</v>
      </c>
      <c r="P5" s="9">
        <f t="shared" si="1"/>
        <v>70.370370370370367</v>
      </c>
    </row>
    <row r="6" spans="1:16" x14ac:dyDescent="0.2">
      <c r="A6" s="7"/>
      <c r="B6" s="6" t="s">
        <v>107</v>
      </c>
      <c r="C6" s="4">
        <f>COUNTIF('Respostas ao formulário 1'!O$2:O$28,TABELAS!B6)</f>
        <v>3</v>
      </c>
      <c r="D6" s="9">
        <f t="shared" si="2"/>
        <v>11.111111111111111</v>
      </c>
      <c r="E6" s="7"/>
      <c r="F6" s="6" t="s">
        <v>122</v>
      </c>
      <c r="G6" s="3">
        <f>COUNTIF('Respostas ao formulário 1'!T$2:X$34,TABELAS!F6)</f>
        <v>3</v>
      </c>
      <c r="H6" s="18">
        <f t="shared" si="3"/>
        <v>9.375</v>
      </c>
      <c r="I6" s="7"/>
      <c r="J6" s="23">
        <v>7</v>
      </c>
      <c r="K6" s="4">
        <f>COUNTIF('Respostas ao formulário 1'!P$2:P$28,TABELAS!J6)</f>
        <v>2</v>
      </c>
      <c r="L6" s="21">
        <f t="shared" si="4"/>
        <v>7.4074074074074066</v>
      </c>
      <c r="M6" s="4">
        <f t="shared" si="5"/>
        <v>12</v>
      </c>
      <c r="N6" s="22">
        <f t="shared" si="6"/>
        <v>44.444444444444436</v>
      </c>
      <c r="O6" s="3">
        <f t="shared" si="0"/>
        <v>17</v>
      </c>
      <c r="P6" s="9">
        <f t="shared" si="1"/>
        <v>62.962962962962962</v>
      </c>
    </row>
    <row r="7" spans="1:16" x14ac:dyDescent="0.2">
      <c r="A7" s="7"/>
      <c r="B7" s="6" t="s">
        <v>56</v>
      </c>
      <c r="C7" s="4">
        <f>COUNTIF('Respostas ao formulário 1'!O$2:O$28,TABELAS!B7)</f>
        <v>1</v>
      </c>
      <c r="D7" s="9">
        <f t="shared" si="2"/>
        <v>3.7037037037037033</v>
      </c>
      <c r="E7" s="7"/>
      <c r="F7" s="6" t="s">
        <v>123</v>
      </c>
      <c r="G7" s="3">
        <f>COUNTIF('Respostas ao formulário 1'!T$2:X$34,TABELAS!F7)</f>
        <v>2</v>
      </c>
      <c r="H7" s="18">
        <f t="shared" si="3"/>
        <v>6.25</v>
      </c>
      <c r="I7" s="7"/>
      <c r="J7" s="23">
        <v>8</v>
      </c>
      <c r="K7" s="4">
        <f>COUNTIF('Respostas ao formulário 1'!P$2:P$28,TABELAS!J7)</f>
        <v>4</v>
      </c>
      <c r="L7" s="21">
        <f t="shared" si="4"/>
        <v>14.814814814814813</v>
      </c>
      <c r="M7" s="4">
        <f t="shared" si="5"/>
        <v>16</v>
      </c>
      <c r="N7" s="22">
        <f t="shared" si="6"/>
        <v>59.259259259259252</v>
      </c>
      <c r="O7" s="3">
        <f t="shared" si="0"/>
        <v>15</v>
      </c>
      <c r="P7" s="9">
        <f t="shared" si="1"/>
        <v>55.555555555555557</v>
      </c>
    </row>
    <row r="8" spans="1:16" x14ac:dyDescent="0.2">
      <c r="A8" s="7"/>
      <c r="B8" s="6" t="s">
        <v>64</v>
      </c>
      <c r="C8" s="4">
        <f>COUNTIF('Respostas ao formulário 1'!O$2:O$28,TABELAS!B8)</f>
        <v>2</v>
      </c>
      <c r="D8" s="9">
        <f t="shared" si="2"/>
        <v>7.4074074074074066</v>
      </c>
      <c r="E8" s="7"/>
      <c r="F8" s="6" t="s">
        <v>117</v>
      </c>
      <c r="G8" s="3">
        <f>SUM(G3:G7)</f>
        <v>32</v>
      </c>
      <c r="H8" s="18">
        <f t="shared" si="3"/>
        <v>100</v>
      </c>
      <c r="I8" s="7"/>
      <c r="J8" s="23">
        <v>9</v>
      </c>
      <c r="K8" s="4">
        <f>COUNTIF('Respostas ao formulário 1'!P$2:P$28,TABELAS!J8)</f>
        <v>1</v>
      </c>
      <c r="L8" s="21">
        <f t="shared" si="4"/>
        <v>3.7037037037037033</v>
      </c>
      <c r="M8" s="4">
        <f t="shared" si="5"/>
        <v>17</v>
      </c>
      <c r="N8" s="22">
        <f t="shared" si="6"/>
        <v>62.962962962962955</v>
      </c>
      <c r="O8" s="3">
        <f>O9+K8</f>
        <v>11</v>
      </c>
      <c r="P8" s="9">
        <f>P9+L8</f>
        <v>40.74074074074074</v>
      </c>
    </row>
    <row r="9" spans="1:16" x14ac:dyDescent="0.2">
      <c r="A9" s="7"/>
      <c r="B9" s="6" t="s">
        <v>117</v>
      </c>
      <c r="C9" s="3">
        <f>SUM(C3:C8)</f>
        <v>27</v>
      </c>
      <c r="D9" s="9">
        <f t="shared" si="2"/>
        <v>100</v>
      </c>
      <c r="F9" s="19"/>
      <c r="I9" s="7"/>
      <c r="J9" s="23">
        <v>10</v>
      </c>
      <c r="K9" s="4">
        <f>COUNTIF('Respostas ao formulário 1'!P$2:P$28,TABELAS!J9)</f>
        <v>10</v>
      </c>
      <c r="L9" s="21">
        <f t="shared" si="4"/>
        <v>37.037037037037038</v>
      </c>
      <c r="M9" s="4">
        <f t="shared" si="5"/>
        <v>27</v>
      </c>
      <c r="N9" s="22">
        <f t="shared" si="6"/>
        <v>100</v>
      </c>
      <c r="O9" s="3">
        <f>K9</f>
        <v>10</v>
      </c>
      <c r="P9" s="9">
        <f>L9</f>
        <v>37.037037037037038</v>
      </c>
    </row>
    <row r="10" spans="1:16" x14ac:dyDescent="0.2">
      <c r="I10" s="7"/>
      <c r="J10" s="23" t="s">
        <v>117</v>
      </c>
      <c r="K10" s="4">
        <f>SUM(K3:K9)</f>
        <v>27</v>
      </c>
      <c r="L10" s="21">
        <f t="shared" si="4"/>
        <v>100</v>
      </c>
      <c r="M10" s="20" t="s">
        <v>128</v>
      </c>
      <c r="N10" s="20" t="s">
        <v>128</v>
      </c>
      <c r="O10" s="20" t="s">
        <v>128</v>
      </c>
      <c r="P10" s="24" t="s">
        <v>128</v>
      </c>
    </row>
  </sheetData>
  <pageMargins left="0.511811024" right="0.511811024" top="0.78740157499999996" bottom="0.78740157499999996" header="0.31496062000000002" footer="0.31496062000000002"/>
  <pageSetup orientation="portrait" horizontalDpi="300" verticalDpi="0" copies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8" zoomScale="130" zoomScaleNormal="130" workbookViewId="0">
      <selection activeCell="I49" sqref="I49"/>
    </sheetView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Respostas ao formulário 1</vt:lpstr>
      <vt:lpstr>TABELAS</vt:lpstr>
      <vt:lpstr>GRAFICOS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Juliana Maria Schivani Alves</cp:lastModifiedBy>
  <dcterms:modified xsi:type="dcterms:W3CDTF">2018-11-19T17:22:56Z</dcterms:modified>
</cp:coreProperties>
</file>