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h\Dropbox\IFRN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K5" i="1" s="1"/>
  <c r="N9" i="1" l="1"/>
  <c r="K12" i="1" l="1"/>
  <c r="E16" i="1" s="1"/>
  <c r="E15" i="1"/>
  <c r="U9" i="1"/>
  <c r="E18" i="1" s="1"/>
  <c r="E17" i="1"/>
  <c r="AI9" i="1" l="1"/>
  <c r="AP8" i="1"/>
  <c r="Y12" i="1" s="1"/>
  <c r="E20" i="1" s="1"/>
  <c r="Y5" i="1" l="1"/>
  <c r="AB9" i="1" l="1"/>
  <c r="L15" i="1" s="1"/>
  <c r="E19" i="1"/>
  <c r="AP9" i="1" l="1"/>
  <c r="AF12" i="1" s="1"/>
  <c r="L17" i="1" s="1"/>
  <c r="AB15" i="1" l="1"/>
  <c r="L18" i="1" s="1"/>
  <c r="AF5" i="1"/>
  <c r="AM9" i="1" s="1"/>
  <c r="AE15" i="1" l="1"/>
  <c r="AB21" i="1" s="1"/>
  <c r="L20" i="1" s="1"/>
  <c r="L21" i="1"/>
  <c r="L22" i="1"/>
  <c r="L16" i="1"/>
  <c r="W18" i="1" l="1"/>
  <c r="L19" i="1" s="1"/>
</calcChain>
</file>

<file path=xl/sharedStrings.xml><?xml version="1.0" encoding="utf-8"?>
<sst xmlns="http://schemas.openxmlformats.org/spreadsheetml/2006/main" count="46" uniqueCount="31">
  <si>
    <t>Fluxograma do Processo de Tratamento Preliminar de Cana-de-Açúcar</t>
  </si>
  <si>
    <t>Impurezas (%)</t>
  </si>
  <si>
    <t>PBU (%)</t>
  </si>
  <si>
    <t>Cana (kg/h)</t>
  </si>
  <si>
    <t>Sacar. (° Brix)</t>
  </si>
  <si>
    <t>Mesa Receptora</t>
  </si>
  <si>
    <t>Picador e Desfibrador</t>
  </si>
  <si>
    <t>Difusor</t>
  </si>
  <si>
    <t>Moagem</t>
  </si>
  <si>
    <t>Cana</t>
  </si>
  <si>
    <t>Cana Limpa</t>
  </si>
  <si>
    <t>Água de Lavagem</t>
  </si>
  <si>
    <t>Efluentes</t>
  </si>
  <si>
    <t>Cana Picada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</si>
  <si>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/ton.</t>
    </r>
  </si>
  <si>
    <t>Cana p/ moag.</t>
  </si>
  <si>
    <t>Água p/ difusão</t>
  </si>
  <si>
    <t>e =</t>
  </si>
  <si>
    <t>Água p/ moagem</t>
  </si>
  <si>
    <t>Caldo da moagem</t>
  </si>
  <si>
    <t>°brix</t>
  </si>
  <si>
    <t>Diluição</t>
  </si>
  <si>
    <t>Caldo de Cana Total</t>
  </si>
  <si>
    <t>Caldo p/ purificação</t>
  </si>
  <si>
    <t>Bagaço + Caldo Remanescente</t>
  </si>
  <si>
    <t>+</t>
  </si>
  <si>
    <t>Água p/ diluiç.</t>
  </si>
  <si>
    <t>Caldo do difusão</t>
  </si>
  <si>
    <t>Bagaço + Caldo Rem.</t>
  </si>
  <si>
    <t>Eficiência Global</t>
  </si>
  <si>
    <t>Caldo da difusão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</si>
</sst>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_ ;\-#,##0.0\ "/>
    <numFmt numFmtId="167" formatCode="#,##0.0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6" fontId="6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164" fontId="6" fillId="0" borderId="1" xfId="1" applyNumberFormat="1" applyFont="1" applyBorder="1" applyAlignment="1" applyProtection="1">
      <alignment horizontal="center" vertical="center"/>
    </xf>
    <xf numFmtId="43" fontId="7" fillId="0" borderId="1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 vertical="center"/>
    </xf>
    <xf numFmtId="166" fontId="6" fillId="0" borderId="6" xfId="0" applyNumberFormat="1" applyFont="1" applyBorder="1" applyAlignment="1" applyProtection="1">
      <alignment horizontal="center" vertical="center"/>
    </xf>
    <xf numFmtId="167" fontId="6" fillId="0" borderId="5" xfId="0" applyNumberFormat="1" applyFont="1" applyBorder="1" applyAlignment="1" applyProtection="1">
      <alignment horizontal="center" vertical="center"/>
    </xf>
    <xf numFmtId="167" fontId="6" fillId="0" borderId="0" xfId="0" applyNumberFormat="1" applyFont="1" applyAlignment="1" applyProtection="1">
      <alignment horizontal="center" vertical="center"/>
    </xf>
    <xf numFmtId="167" fontId="6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6" fontId="6" fillId="0" borderId="0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164" fontId="6" fillId="0" borderId="0" xfId="1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164" fontId="6" fillId="0" borderId="0" xfId="1" applyNumberFormat="1" applyFont="1" applyBorder="1" applyAlignment="1" applyProtection="1">
      <alignment vertical="center"/>
    </xf>
    <xf numFmtId="43" fontId="7" fillId="0" borderId="1" xfId="1" applyFont="1" applyBorder="1" applyAlignment="1" applyProtection="1">
      <alignment vertical="center"/>
    </xf>
    <xf numFmtId="168" fontId="6" fillId="0" borderId="1" xfId="2" applyNumberFormat="1" applyFont="1" applyBorder="1" applyAlignment="1" applyProtection="1">
      <alignment horizontal="right" vertical="center"/>
    </xf>
    <xf numFmtId="165" fontId="9" fillId="2" borderId="1" xfId="1" applyNumberFormat="1" applyFont="1" applyFill="1" applyBorder="1" applyAlignment="1" applyProtection="1">
      <alignment horizontal="center" vertical="center"/>
    </xf>
    <xf numFmtId="165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9" fontId="9" fillId="2" borderId="0" xfId="2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Conector de seta reta 4"/>
        <xdr:cNvCxnSpPr/>
      </xdr:nvCxnSpPr>
      <xdr:spPr>
        <a:xfrm>
          <a:off x="1885950" y="198120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0</xdr:rowOff>
    </xdr:from>
    <xdr:to>
      <xdr:col>16</xdr:col>
      <xdr:colOff>0</xdr:colOff>
      <xdr:row>8</xdr:row>
      <xdr:rowOff>0</xdr:rowOff>
    </xdr:to>
    <xdr:cxnSp macro="">
      <xdr:nvCxnSpPr>
        <xdr:cNvPr id="7" name="Conector de seta reta 6"/>
        <xdr:cNvCxnSpPr/>
      </xdr:nvCxnSpPr>
      <xdr:spPr>
        <a:xfrm>
          <a:off x="4086225" y="198120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8</xdr:row>
      <xdr:rowOff>0</xdr:rowOff>
    </xdr:from>
    <xdr:to>
      <xdr:col>23</xdr:col>
      <xdr:colOff>0</xdr:colOff>
      <xdr:row>8</xdr:row>
      <xdr:rowOff>0</xdr:rowOff>
    </xdr:to>
    <xdr:cxnSp macro="">
      <xdr:nvCxnSpPr>
        <xdr:cNvPr id="10" name="Conector de seta reta 9"/>
        <xdr:cNvCxnSpPr/>
      </xdr:nvCxnSpPr>
      <xdr:spPr>
        <a:xfrm>
          <a:off x="6286500" y="198120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6</xdr:row>
      <xdr:rowOff>0</xdr:rowOff>
    </xdr:to>
    <xdr:cxnSp macro="">
      <xdr:nvCxnSpPr>
        <xdr:cNvPr id="13" name="Conector de seta reta 12"/>
        <xdr:cNvCxnSpPr/>
      </xdr:nvCxnSpPr>
      <xdr:spPr>
        <a:xfrm>
          <a:off x="3143250" y="7429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0</xdr:colOff>
      <xdr:row>12</xdr:row>
      <xdr:rowOff>0</xdr:rowOff>
    </xdr:to>
    <xdr:cxnSp macro="">
      <xdr:nvCxnSpPr>
        <xdr:cNvPr id="16" name="Conector de seta reta 15"/>
        <xdr:cNvCxnSpPr/>
      </xdr:nvCxnSpPr>
      <xdr:spPr>
        <a:xfrm>
          <a:off x="3143250" y="22288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</xdr:row>
      <xdr:rowOff>0</xdr:rowOff>
    </xdr:from>
    <xdr:to>
      <xdr:col>30</xdr:col>
      <xdr:colOff>0</xdr:colOff>
      <xdr:row>8</xdr:row>
      <xdr:rowOff>0</xdr:rowOff>
    </xdr:to>
    <xdr:cxnSp macro="">
      <xdr:nvCxnSpPr>
        <xdr:cNvPr id="21" name="Conector de seta reta 20"/>
        <xdr:cNvCxnSpPr/>
      </xdr:nvCxnSpPr>
      <xdr:spPr>
        <a:xfrm>
          <a:off x="8486775" y="198120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1</xdr:colOff>
      <xdr:row>6</xdr:row>
      <xdr:rowOff>0</xdr:rowOff>
    </xdr:to>
    <xdr:cxnSp macro="">
      <xdr:nvCxnSpPr>
        <xdr:cNvPr id="25" name="Conector de seta reta 24"/>
        <xdr:cNvCxnSpPr/>
      </xdr:nvCxnSpPr>
      <xdr:spPr>
        <a:xfrm>
          <a:off x="7543800" y="742950"/>
          <a:ext cx="1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1</xdr:colOff>
      <xdr:row>6</xdr:row>
      <xdr:rowOff>0</xdr:rowOff>
    </xdr:to>
    <xdr:cxnSp macro="">
      <xdr:nvCxnSpPr>
        <xdr:cNvPr id="28" name="Conector de seta reta 27"/>
        <xdr:cNvCxnSpPr/>
      </xdr:nvCxnSpPr>
      <xdr:spPr>
        <a:xfrm>
          <a:off x="9744075" y="742950"/>
          <a:ext cx="1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9</xdr:row>
      <xdr:rowOff>0</xdr:rowOff>
    </xdr:from>
    <xdr:to>
      <xdr:col>31</xdr:col>
      <xdr:colOff>0</xdr:colOff>
      <xdr:row>12</xdr:row>
      <xdr:rowOff>0</xdr:rowOff>
    </xdr:to>
    <xdr:cxnSp macro="">
      <xdr:nvCxnSpPr>
        <xdr:cNvPr id="31" name="Conector de seta reta 30"/>
        <xdr:cNvCxnSpPr/>
      </xdr:nvCxnSpPr>
      <xdr:spPr>
        <a:xfrm>
          <a:off x="9744075" y="22288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12</xdr:row>
      <xdr:rowOff>0</xdr:rowOff>
    </xdr:to>
    <xdr:cxnSp macro="">
      <xdr:nvCxnSpPr>
        <xdr:cNvPr id="34" name="Conector de seta reta 33"/>
        <xdr:cNvCxnSpPr/>
      </xdr:nvCxnSpPr>
      <xdr:spPr>
        <a:xfrm>
          <a:off x="7543800" y="22288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</xdr:row>
      <xdr:rowOff>0</xdr:rowOff>
    </xdr:from>
    <xdr:to>
      <xdr:col>37</xdr:col>
      <xdr:colOff>0</xdr:colOff>
      <xdr:row>8</xdr:row>
      <xdr:rowOff>0</xdr:rowOff>
    </xdr:to>
    <xdr:cxnSp macro="">
      <xdr:nvCxnSpPr>
        <xdr:cNvPr id="35" name="Conector de seta reta 34"/>
        <xdr:cNvCxnSpPr/>
      </xdr:nvCxnSpPr>
      <xdr:spPr>
        <a:xfrm>
          <a:off x="10687050" y="198120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12</xdr:row>
      <xdr:rowOff>0</xdr:rowOff>
    </xdr:from>
    <xdr:to>
      <xdr:col>31</xdr:col>
      <xdr:colOff>0</xdr:colOff>
      <xdr:row>12</xdr:row>
      <xdr:rowOff>0</xdr:rowOff>
    </xdr:to>
    <xdr:cxnSp macro="">
      <xdr:nvCxnSpPr>
        <xdr:cNvPr id="37" name="Conector reto 36"/>
        <xdr:cNvCxnSpPr/>
      </xdr:nvCxnSpPr>
      <xdr:spPr>
        <a:xfrm>
          <a:off x="7543800" y="2971800"/>
          <a:ext cx="22002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0</xdr:colOff>
      <xdr:row>15</xdr:row>
      <xdr:rowOff>0</xdr:rowOff>
    </xdr:to>
    <xdr:cxnSp macro="">
      <xdr:nvCxnSpPr>
        <xdr:cNvPr id="38" name="Conector de seta reta 37"/>
        <xdr:cNvCxnSpPr/>
      </xdr:nvCxnSpPr>
      <xdr:spPr>
        <a:xfrm>
          <a:off x="8486775" y="29718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18</xdr:row>
      <xdr:rowOff>0</xdr:rowOff>
    </xdr:from>
    <xdr:to>
      <xdr:col>27</xdr:col>
      <xdr:colOff>9525</xdr:colOff>
      <xdr:row>21</xdr:row>
      <xdr:rowOff>0</xdr:rowOff>
    </xdr:to>
    <xdr:cxnSp macro="">
      <xdr:nvCxnSpPr>
        <xdr:cNvPr id="39" name="Conector de seta reta 38"/>
        <xdr:cNvCxnSpPr/>
      </xdr:nvCxnSpPr>
      <xdr:spPr>
        <a:xfrm>
          <a:off x="8496300" y="44577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0</xdr:rowOff>
    </xdr:from>
    <xdr:to>
      <xdr:col>25</xdr:col>
      <xdr:colOff>0</xdr:colOff>
      <xdr:row>17</xdr:row>
      <xdr:rowOff>0</xdr:rowOff>
    </xdr:to>
    <xdr:cxnSp macro="">
      <xdr:nvCxnSpPr>
        <xdr:cNvPr id="40" name="Conector de seta reta 39"/>
        <xdr:cNvCxnSpPr/>
      </xdr:nvCxnSpPr>
      <xdr:spPr>
        <a:xfrm>
          <a:off x="6915150" y="4210050"/>
          <a:ext cx="9429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showGridLines="0" tabSelected="1" zoomScaleNormal="100" workbookViewId="0">
      <selection sqref="A1:AN1"/>
    </sheetView>
  </sheetViews>
  <sheetFormatPr defaultRowHeight="15" x14ac:dyDescent="0.25"/>
  <cols>
    <col min="1" max="41" width="4.7109375" style="6" customWidth="1"/>
    <col min="42" max="43" width="4.7109375" style="6" hidden="1" customWidth="1"/>
    <col min="44" max="45" width="4.7109375" style="6" customWidth="1"/>
    <col min="46" max="16384" width="9.140625" style="6"/>
  </cols>
  <sheetData>
    <row r="1" spans="1:43" s="1" customFormat="1" ht="30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3" s="1" customFormat="1" ht="20.100000000000001" customHeight="1" x14ac:dyDescent="0.25"/>
    <row r="3" spans="1:43" s="1" customFormat="1" ht="20.100000000000001" customHeight="1" x14ac:dyDescent="0.25">
      <c r="A3" s="51"/>
      <c r="B3" s="51"/>
      <c r="C3" s="51"/>
      <c r="D3" s="51"/>
      <c r="E3" s="51"/>
      <c r="F3" s="51"/>
      <c r="G3" s="51"/>
      <c r="H3" s="51"/>
    </row>
    <row r="4" spans="1:43" s="1" customFormat="1" ht="20.100000000000001" customHeight="1" x14ac:dyDescent="0.25">
      <c r="A4" s="52"/>
      <c r="B4" s="52"/>
      <c r="C4" s="52"/>
      <c r="D4" s="52"/>
      <c r="E4" s="52"/>
      <c r="F4" s="52"/>
      <c r="G4" s="52"/>
      <c r="H4" s="52"/>
      <c r="K4" s="9" t="s">
        <v>11</v>
      </c>
      <c r="L4" s="9"/>
      <c r="M4" s="9"/>
      <c r="N4" s="9"/>
      <c r="O4" s="62">
        <v>7</v>
      </c>
      <c r="P4" s="1" t="s">
        <v>14</v>
      </c>
      <c r="Y4" s="9" t="s">
        <v>16</v>
      </c>
      <c r="Z4" s="9"/>
      <c r="AA4" s="9"/>
      <c r="AB4" s="9"/>
      <c r="AF4" s="9" t="s">
        <v>18</v>
      </c>
      <c r="AG4" s="9"/>
      <c r="AH4" s="9"/>
      <c r="AI4" s="9"/>
    </row>
    <row r="5" spans="1:43" s="1" customFormat="1" ht="20.100000000000001" customHeight="1" x14ac:dyDescent="0.25">
      <c r="A5" s="53"/>
      <c r="B5" s="53"/>
      <c r="C5" s="53"/>
      <c r="D5" s="53"/>
      <c r="E5" s="53"/>
      <c r="F5" s="53"/>
      <c r="G5" s="53"/>
      <c r="H5" s="53"/>
      <c r="K5" s="25">
        <f>G9*O4</f>
        <v>21000</v>
      </c>
      <c r="L5" s="25"/>
      <c r="M5" s="25"/>
      <c r="Y5" s="25">
        <f>Y12-AP8</f>
        <v>627</v>
      </c>
      <c r="Z5" s="25"/>
      <c r="AA5" s="25"/>
      <c r="AF5" s="25">
        <f>AF12-AP9</f>
        <v>15.723529411764716</v>
      </c>
      <c r="AG5" s="25"/>
      <c r="AH5" s="25"/>
    </row>
    <row r="6" spans="1:43" s="1" customFormat="1" ht="20.100000000000001" customHeight="1" thickBot="1" x14ac:dyDescent="0.3"/>
    <row r="7" spans="1:43" s="1" customFormat="1" ht="20.100000000000001" customHeight="1" x14ac:dyDescent="0.25">
      <c r="A7" s="8" t="s">
        <v>3</v>
      </c>
      <c r="B7" s="8"/>
      <c r="C7" s="8"/>
      <c r="D7" s="60">
        <v>3000</v>
      </c>
      <c r="E7" s="60"/>
      <c r="J7" s="16" t="s">
        <v>5</v>
      </c>
      <c r="K7" s="17"/>
      <c r="L7" s="17"/>
      <c r="M7" s="18"/>
      <c r="Q7" s="16" t="s">
        <v>6</v>
      </c>
      <c r="R7" s="17"/>
      <c r="S7" s="17"/>
      <c r="T7" s="18"/>
      <c r="X7" s="38" t="s">
        <v>7</v>
      </c>
      <c r="Y7" s="39"/>
      <c r="Z7" s="39"/>
      <c r="AA7" s="40"/>
      <c r="AE7" s="38" t="s">
        <v>8</v>
      </c>
      <c r="AF7" s="39"/>
      <c r="AG7" s="39"/>
      <c r="AH7" s="40"/>
    </row>
    <row r="8" spans="1:43" s="1" customFormat="1" ht="20.100000000000001" customHeight="1" x14ac:dyDescent="0.25">
      <c r="A8" s="8" t="s">
        <v>1</v>
      </c>
      <c r="B8" s="8"/>
      <c r="C8" s="8"/>
      <c r="D8" s="60">
        <v>12</v>
      </c>
      <c r="E8" s="60"/>
      <c r="G8" s="9" t="s">
        <v>9</v>
      </c>
      <c r="H8" s="9"/>
      <c r="I8" s="10"/>
      <c r="J8" s="19"/>
      <c r="K8" s="20"/>
      <c r="L8" s="20"/>
      <c r="M8" s="21"/>
      <c r="N8" s="26" t="s">
        <v>10</v>
      </c>
      <c r="O8" s="9"/>
      <c r="P8" s="10"/>
      <c r="Q8" s="19"/>
      <c r="R8" s="20"/>
      <c r="S8" s="20"/>
      <c r="T8" s="21"/>
      <c r="U8" s="26" t="s">
        <v>13</v>
      </c>
      <c r="V8" s="9"/>
      <c r="W8" s="10"/>
      <c r="X8" s="41"/>
      <c r="Y8" s="42"/>
      <c r="Z8" s="42"/>
      <c r="AA8" s="43"/>
      <c r="AB8" s="26" t="s">
        <v>15</v>
      </c>
      <c r="AC8" s="9"/>
      <c r="AD8" s="10"/>
      <c r="AE8" s="41"/>
      <c r="AF8" s="42"/>
      <c r="AG8" s="42"/>
      <c r="AH8" s="43"/>
      <c r="AI8" s="26" t="s">
        <v>24</v>
      </c>
      <c r="AJ8" s="9"/>
      <c r="AK8" s="9"/>
      <c r="AL8" s="9"/>
      <c r="AM8" s="9"/>
      <c r="AN8" s="9"/>
      <c r="AP8" s="27">
        <f>U9*(1-D10/100)*AA10</f>
        <v>1881</v>
      </c>
      <c r="AQ8" s="27"/>
    </row>
    <row r="9" spans="1:43" s="1" customFormat="1" ht="20.100000000000001" customHeight="1" thickBot="1" x14ac:dyDescent="0.3">
      <c r="A9" s="8" t="s">
        <v>4</v>
      </c>
      <c r="B9" s="8"/>
      <c r="C9" s="8"/>
      <c r="D9" s="61">
        <v>20</v>
      </c>
      <c r="E9" s="61"/>
      <c r="G9" s="11">
        <f>D7</f>
        <v>3000</v>
      </c>
      <c r="H9" s="11"/>
      <c r="I9" s="12"/>
      <c r="J9" s="22"/>
      <c r="K9" s="23"/>
      <c r="L9" s="23"/>
      <c r="M9" s="24"/>
      <c r="N9" s="13">
        <f>G9*(1-D8/100)</f>
        <v>2640</v>
      </c>
      <c r="O9" s="14"/>
      <c r="P9" s="15"/>
      <c r="Q9" s="22"/>
      <c r="R9" s="23"/>
      <c r="S9" s="23"/>
      <c r="T9" s="24"/>
      <c r="U9" s="13">
        <f>N9</f>
        <v>2640</v>
      </c>
      <c r="V9" s="14"/>
      <c r="W9" s="15"/>
      <c r="X9" s="44"/>
      <c r="Y9" s="45"/>
      <c r="Z9" s="45"/>
      <c r="AA9" s="46"/>
      <c r="AB9" s="13">
        <f>(U9+Y5)-Y12</f>
        <v>759</v>
      </c>
      <c r="AC9" s="14"/>
      <c r="AD9" s="15"/>
      <c r="AE9" s="44"/>
      <c r="AF9" s="45"/>
      <c r="AG9" s="45"/>
      <c r="AH9" s="46"/>
      <c r="AI9" s="13">
        <f>U9*D10/100</f>
        <v>660</v>
      </c>
      <c r="AJ9" s="14"/>
      <c r="AK9" s="14"/>
      <c r="AL9" s="2" t="s">
        <v>25</v>
      </c>
      <c r="AM9" s="25">
        <f>(AB9+AF5)-(AI9+AF12)</f>
        <v>9.8999999999999773</v>
      </c>
      <c r="AN9" s="25"/>
      <c r="AO9" s="3"/>
      <c r="AP9" s="27">
        <f>(AB9-AI9)*AH10</f>
        <v>89.100000000000009</v>
      </c>
      <c r="AQ9" s="28"/>
    </row>
    <row r="10" spans="1:43" s="1" customFormat="1" ht="20.100000000000001" customHeight="1" x14ac:dyDescent="0.25">
      <c r="A10" s="8" t="s">
        <v>2</v>
      </c>
      <c r="B10" s="8"/>
      <c r="C10" s="8"/>
      <c r="D10" s="60">
        <v>25</v>
      </c>
      <c r="E10" s="60"/>
      <c r="Z10" s="4" t="s">
        <v>17</v>
      </c>
      <c r="AA10" s="63">
        <v>0.95</v>
      </c>
      <c r="AG10" s="4" t="s">
        <v>17</v>
      </c>
      <c r="AH10" s="63">
        <v>0.9</v>
      </c>
    </row>
    <row r="11" spans="1:43" s="1" customFormat="1" ht="20.100000000000001" customHeight="1" x14ac:dyDescent="0.25">
      <c r="K11" s="9" t="s">
        <v>12</v>
      </c>
      <c r="L11" s="9"/>
      <c r="M11" s="9"/>
      <c r="Y11" s="9" t="s">
        <v>27</v>
      </c>
      <c r="Z11" s="9"/>
      <c r="AA11" s="9"/>
      <c r="AB11" s="9"/>
      <c r="AC11" s="62">
        <v>15</v>
      </c>
      <c r="AD11" s="1" t="s">
        <v>20</v>
      </c>
      <c r="AF11" s="9" t="s">
        <v>19</v>
      </c>
      <c r="AG11" s="9"/>
      <c r="AH11" s="9"/>
      <c r="AI11" s="9"/>
      <c r="AJ11" s="62">
        <v>17</v>
      </c>
      <c r="AK11" s="1" t="s">
        <v>20</v>
      </c>
    </row>
    <row r="12" spans="1:43" s="1" customFormat="1" ht="20.100000000000001" customHeight="1" x14ac:dyDescent="0.25">
      <c r="K12" s="14">
        <f>(G9*D8/100)+K5</f>
        <v>21360</v>
      </c>
      <c r="L12" s="14"/>
      <c r="M12" s="14"/>
      <c r="Y12" s="25">
        <f>AP8*D9/AC11</f>
        <v>2508</v>
      </c>
      <c r="Z12" s="25"/>
      <c r="AA12" s="25"/>
      <c r="AF12" s="25">
        <f>AP9*D9/AJ11</f>
        <v>104.82352941176472</v>
      </c>
      <c r="AG12" s="25"/>
      <c r="AH12" s="25"/>
    </row>
    <row r="13" spans="1:43" s="1" customFormat="1" ht="20.100000000000001" customHeight="1" x14ac:dyDescent="0.25"/>
    <row r="14" spans="1:43" s="1" customFormat="1" ht="20.100000000000001" customHeight="1" x14ac:dyDescent="0.25">
      <c r="E14" s="48"/>
      <c r="F14" s="48"/>
      <c r="G14" s="49"/>
      <c r="H14" s="49"/>
      <c r="I14" s="49"/>
      <c r="Q14" s="49"/>
      <c r="R14" s="49"/>
      <c r="S14" s="49"/>
      <c r="AB14" s="9" t="s">
        <v>22</v>
      </c>
      <c r="AC14" s="9"/>
      <c r="AD14" s="9"/>
      <c r="AE14" s="9"/>
    </row>
    <row r="15" spans="1:43" s="1" customFormat="1" ht="20.100000000000001" customHeight="1" thickBot="1" x14ac:dyDescent="0.3">
      <c r="A15" s="8" t="s">
        <v>11</v>
      </c>
      <c r="B15" s="8"/>
      <c r="C15" s="8"/>
      <c r="D15" s="8"/>
      <c r="E15" s="7">
        <f>K5</f>
        <v>21000</v>
      </c>
      <c r="F15" s="7"/>
      <c r="G15" s="57"/>
      <c r="H15" s="58" t="s">
        <v>15</v>
      </c>
      <c r="I15" s="58"/>
      <c r="J15" s="58"/>
      <c r="K15" s="58"/>
      <c r="L15" s="7">
        <f>AB9</f>
        <v>759</v>
      </c>
      <c r="M15" s="7"/>
      <c r="Q15" s="54"/>
      <c r="R15" s="54"/>
      <c r="S15" s="50"/>
      <c r="AB15" s="25">
        <f>Y12+AF12</f>
        <v>2612.8235294117649</v>
      </c>
      <c r="AC15" s="25"/>
      <c r="AD15" s="25"/>
      <c r="AE15" s="5">
        <f>(AC11*Y12+AJ11*AF12)/AB15</f>
        <v>15.080237741456166</v>
      </c>
      <c r="AF15" s="1" t="s">
        <v>20</v>
      </c>
    </row>
    <row r="16" spans="1:43" s="1" customFormat="1" ht="20.100000000000001" customHeight="1" x14ac:dyDescent="0.25">
      <c r="A16" s="8" t="s">
        <v>12</v>
      </c>
      <c r="B16" s="8"/>
      <c r="C16" s="8"/>
      <c r="D16" s="8"/>
      <c r="E16" s="7">
        <f>K12</f>
        <v>21360</v>
      </c>
      <c r="F16" s="7"/>
      <c r="G16" s="57"/>
      <c r="H16" s="58" t="s">
        <v>18</v>
      </c>
      <c r="I16" s="58"/>
      <c r="J16" s="58"/>
      <c r="K16" s="58"/>
      <c r="L16" s="7">
        <f>AF5</f>
        <v>15.723529411764716</v>
      </c>
      <c r="M16" s="7"/>
      <c r="Q16" s="54"/>
      <c r="R16" s="54"/>
      <c r="S16" s="50"/>
      <c r="Z16" s="29" t="s">
        <v>21</v>
      </c>
      <c r="AA16" s="30"/>
      <c r="AB16" s="30"/>
      <c r="AC16" s="31"/>
    </row>
    <row r="17" spans="1:32" s="1" customFormat="1" ht="20.100000000000001" customHeight="1" x14ac:dyDescent="0.25">
      <c r="A17" s="8" t="s">
        <v>10</v>
      </c>
      <c r="B17" s="8"/>
      <c r="C17" s="8"/>
      <c r="D17" s="8"/>
      <c r="E17" s="7">
        <f>N9</f>
        <v>2640</v>
      </c>
      <c r="F17" s="7"/>
      <c r="G17" s="57"/>
      <c r="H17" s="58" t="s">
        <v>19</v>
      </c>
      <c r="I17" s="58"/>
      <c r="J17" s="58"/>
      <c r="K17" s="58"/>
      <c r="L17" s="7">
        <f>AF12</f>
        <v>104.82352941176472</v>
      </c>
      <c r="M17" s="7"/>
      <c r="Q17" s="54"/>
      <c r="R17" s="54"/>
      <c r="S17" s="50"/>
      <c r="W17" s="9" t="s">
        <v>26</v>
      </c>
      <c r="X17" s="9"/>
      <c r="Y17" s="10"/>
      <c r="Z17" s="32"/>
      <c r="AA17" s="33"/>
      <c r="AB17" s="33"/>
      <c r="AC17" s="34"/>
    </row>
    <row r="18" spans="1:32" s="1" customFormat="1" ht="20.100000000000001" customHeight="1" thickBot="1" x14ac:dyDescent="0.3">
      <c r="A18" s="8" t="s">
        <v>13</v>
      </c>
      <c r="B18" s="8"/>
      <c r="C18" s="8"/>
      <c r="D18" s="8"/>
      <c r="E18" s="7">
        <f>U9</f>
        <v>2640</v>
      </c>
      <c r="F18" s="7"/>
      <c r="G18" s="57"/>
      <c r="H18" s="58" t="s">
        <v>22</v>
      </c>
      <c r="I18" s="58"/>
      <c r="J18" s="58"/>
      <c r="K18" s="58"/>
      <c r="L18" s="7">
        <f>AB15</f>
        <v>2612.8235294117649</v>
      </c>
      <c r="M18" s="7"/>
      <c r="Q18" s="54"/>
      <c r="R18" s="54"/>
      <c r="S18" s="50"/>
      <c r="W18" s="11">
        <f>AB21-AB15</f>
        <v>670.67647058823513</v>
      </c>
      <c r="X18" s="11"/>
      <c r="Y18" s="12"/>
      <c r="Z18" s="35"/>
      <c r="AA18" s="36"/>
      <c r="AB18" s="36"/>
      <c r="AC18" s="37"/>
    </row>
    <row r="19" spans="1:32" s="1" customFormat="1" ht="20.100000000000001" customHeight="1" x14ac:dyDescent="0.25">
      <c r="A19" s="8" t="s">
        <v>16</v>
      </c>
      <c r="B19" s="8"/>
      <c r="C19" s="8"/>
      <c r="D19" s="8"/>
      <c r="E19" s="7">
        <f>Y5</f>
        <v>627</v>
      </c>
      <c r="F19" s="7"/>
      <c r="G19" s="57"/>
      <c r="H19" s="58" t="s">
        <v>26</v>
      </c>
      <c r="I19" s="58"/>
      <c r="J19" s="58"/>
      <c r="K19" s="58"/>
      <c r="L19" s="7">
        <f>W18</f>
        <v>670.67647058823513</v>
      </c>
      <c r="M19" s="7"/>
      <c r="Q19" s="54"/>
      <c r="R19" s="54"/>
      <c r="S19" s="50"/>
    </row>
    <row r="20" spans="1:32" s="1" customFormat="1" ht="20.100000000000001" customHeight="1" x14ac:dyDescent="0.25">
      <c r="A20" s="8" t="s">
        <v>30</v>
      </c>
      <c r="B20" s="8"/>
      <c r="C20" s="8"/>
      <c r="D20" s="8"/>
      <c r="E20" s="7">
        <f>Y12</f>
        <v>2508</v>
      </c>
      <c r="F20" s="7"/>
      <c r="G20" s="57"/>
      <c r="H20" s="58" t="s">
        <v>23</v>
      </c>
      <c r="I20" s="58"/>
      <c r="J20" s="58"/>
      <c r="K20" s="58"/>
      <c r="L20" s="7">
        <f>AB21</f>
        <v>3283.5</v>
      </c>
      <c r="M20" s="7"/>
      <c r="Q20" s="54"/>
      <c r="R20" s="54"/>
      <c r="S20" s="50"/>
      <c r="AB20" s="9" t="s">
        <v>23</v>
      </c>
      <c r="AC20" s="9"/>
      <c r="AD20" s="9"/>
      <c r="AE20" s="9"/>
    </row>
    <row r="21" spans="1:32" s="1" customFormat="1" ht="20.100000000000001" customHeight="1" x14ac:dyDescent="0.25">
      <c r="H21" s="58" t="s">
        <v>28</v>
      </c>
      <c r="I21" s="58"/>
      <c r="J21" s="58"/>
      <c r="K21" s="58"/>
      <c r="L21" s="7">
        <f>AI9+AM9</f>
        <v>669.9</v>
      </c>
      <c r="M21" s="7"/>
      <c r="Q21" s="54"/>
      <c r="R21" s="54"/>
      <c r="S21" s="50"/>
      <c r="AB21" s="25">
        <f>AB15*AE15/AE21</f>
        <v>3283.5</v>
      </c>
      <c r="AC21" s="25"/>
      <c r="AD21" s="25"/>
      <c r="AE21" s="62">
        <v>12</v>
      </c>
      <c r="AF21" s="1" t="s">
        <v>20</v>
      </c>
    </row>
    <row r="22" spans="1:32" s="1" customFormat="1" ht="20.100000000000001" customHeight="1" x14ac:dyDescent="0.25">
      <c r="H22" s="58" t="s">
        <v>29</v>
      </c>
      <c r="I22" s="58"/>
      <c r="J22" s="58"/>
      <c r="K22" s="58"/>
      <c r="L22" s="59">
        <f>1-(AM9/(U9*(1-D10/100)))</f>
        <v>0.995</v>
      </c>
      <c r="M22" s="59"/>
      <c r="Q22" s="54"/>
      <c r="R22" s="54"/>
      <c r="S22" s="50"/>
    </row>
    <row r="23" spans="1:32" ht="20.100000000000001" customHeight="1" x14ac:dyDescent="0.25">
      <c r="Q23" s="55"/>
      <c r="R23" s="55"/>
      <c r="S23" s="56"/>
    </row>
    <row r="24" spans="1:32" ht="20.100000000000001" customHeight="1" x14ac:dyDescent="0.25"/>
    <row r="25" spans="1:32" ht="20.100000000000001" customHeight="1" x14ac:dyDescent="0.25"/>
    <row r="26" spans="1:32" ht="20.100000000000001" customHeight="1" x14ac:dyDescent="0.25"/>
    <row r="27" spans="1:32" ht="20.100000000000001" customHeight="1" x14ac:dyDescent="0.25"/>
    <row r="28" spans="1:32" ht="20.100000000000001" customHeight="1" x14ac:dyDescent="0.25"/>
    <row r="29" spans="1:32" ht="20.100000000000001" customHeight="1" x14ac:dyDescent="0.25"/>
    <row r="30" spans="1:32" ht="20.100000000000001" customHeight="1" x14ac:dyDescent="0.25"/>
    <row r="31" spans="1:32" ht="20.100000000000001" customHeight="1" x14ac:dyDescent="0.25"/>
    <row r="32" spans="1: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</sheetData>
  <mergeCells count="80">
    <mergeCell ref="A1:AN1"/>
    <mergeCell ref="A16:D16"/>
    <mergeCell ref="A17:D17"/>
    <mergeCell ref="A18:D18"/>
    <mergeCell ref="G14:I14"/>
    <mergeCell ref="Q14:S14"/>
    <mergeCell ref="A15:D15"/>
    <mergeCell ref="E14:F14"/>
    <mergeCell ref="W17:Y17"/>
    <mergeCell ref="W18:Y18"/>
    <mergeCell ref="Y12:AA12"/>
    <mergeCell ref="AF4:AI4"/>
    <mergeCell ref="AF5:AH5"/>
    <mergeCell ref="Y4:AB4"/>
    <mergeCell ref="Y5:AA5"/>
    <mergeCell ref="AE7:AH9"/>
    <mergeCell ref="AP8:AQ8"/>
    <mergeCell ref="AP9:AQ9"/>
    <mergeCell ref="AM9:AN9"/>
    <mergeCell ref="AB20:AE20"/>
    <mergeCell ref="AB21:AD21"/>
    <mergeCell ref="AI9:AK9"/>
    <mergeCell ref="AI8:AN8"/>
    <mergeCell ref="AF11:AI11"/>
    <mergeCell ref="AF12:AH12"/>
    <mergeCell ref="Z16:AC18"/>
    <mergeCell ref="AB14:AE14"/>
    <mergeCell ref="AB15:AD15"/>
    <mergeCell ref="AB8:AD8"/>
    <mergeCell ref="AB9:AD9"/>
    <mergeCell ref="Y11:AB11"/>
    <mergeCell ref="X7:AA9"/>
    <mergeCell ref="K4:N4"/>
    <mergeCell ref="K5:M5"/>
    <mergeCell ref="K11:M11"/>
    <mergeCell ref="K12:M12"/>
    <mergeCell ref="U8:W8"/>
    <mergeCell ref="U9:W9"/>
    <mergeCell ref="Q7:T9"/>
    <mergeCell ref="N8:P8"/>
    <mergeCell ref="G9:I9"/>
    <mergeCell ref="N9:P9"/>
    <mergeCell ref="A10:C10"/>
    <mergeCell ref="D7:E7"/>
    <mergeCell ref="D8:E8"/>
    <mergeCell ref="D9:E9"/>
    <mergeCell ref="D10:E10"/>
    <mergeCell ref="J7:M9"/>
    <mergeCell ref="A9:C9"/>
    <mergeCell ref="A3:B3"/>
    <mergeCell ref="C3:D3"/>
    <mergeCell ref="E3:H3"/>
    <mergeCell ref="A7:C7"/>
    <mergeCell ref="A8:C8"/>
    <mergeCell ref="G8:I8"/>
    <mergeCell ref="L19:M19"/>
    <mergeCell ref="E15:F15"/>
    <mergeCell ref="E16:F16"/>
    <mergeCell ref="E17:F17"/>
    <mergeCell ref="E18:F18"/>
    <mergeCell ref="E19:F19"/>
    <mergeCell ref="Q23:R23"/>
    <mergeCell ref="L20:M20"/>
    <mergeCell ref="L21:M21"/>
    <mergeCell ref="L22:M22"/>
    <mergeCell ref="Q15:R15"/>
    <mergeCell ref="Q16:R16"/>
    <mergeCell ref="Q17:R17"/>
    <mergeCell ref="Q18:R18"/>
    <mergeCell ref="Q19:R19"/>
    <mergeCell ref="Q20:R20"/>
    <mergeCell ref="Q21:R21"/>
    <mergeCell ref="Q22:R22"/>
    <mergeCell ref="L15:M15"/>
    <mergeCell ref="L16:M16"/>
    <mergeCell ref="L17:M17"/>
    <mergeCell ref="L18:M18"/>
    <mergeCell ref="A19:D19"/>
    <mergeCell ref="A20:D20"/>
    <mergeCell ref="E20:F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IFRN - Campus Apodi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Alves de Oliveira</dc:creator>
  <cp:lastModifiedBy>Beth</cp:lastModifiedBy>
  <dcterms:created xsi:type="dcterms:W3CDTF">2013-09-04T12:31:24Z</dcterms:created>
  <dcterms:modified xsi:type="dcterms:W3CDTF">2013-09-29T16:53:04Z</dcterms:modified>
</cp:coreProperties>
</file>